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eyg3\Desktop\Jefferson\CONJUNTOS DE DATOS 2022\Conjuntos de datos 2022\DATOS ABIERTOS SIN DEPURAR\SECRETARÍA DE INFRAESTRUCTURA, RENOVACIÓN URBANA Y VIVIENDA_\"/>
    </mc:Choice>
  </mc:AlternateContent>
  <xr:revisionPtr revIDLastSave="0" documentId="13_ncr:1_{3B9AD0D4-0DAF-4FAA-ADE2-F88A9E9C173D}" xr6:coauthVersionLast="47" xr6:coauthVersionMax="47" xr10:uidLastSave="{00000000-0000-0000-0000-000000000000}"/>
  <bookViews>
    <workbookView xWindow="-120" yWindow="-120" windowWidth="29040" windowHeight="15840" firstSheet="5" activeTab="18" xr2:uid="{00000000-000D-0000-FFFF-FFFF00000000}"/>
  </bookViews>
  <sheets>
    <sheet name="Base" sheetId="1" r:id="rId1"/>
    <sheet name="Comuna1" sheetId="6" r:id="rId2"/>
    <sheet name="M1" sheetId="13" state="hidden" r:id="rId3"/>
    <sheet name="Comuna2" sheetId="7" r:id="rId4"/>
    <sheet name="M2" sheetId="14" state="hidden" r:id="rId5"/>
    <sheet name="Comuna3" sheetId="8" r:id="rId6"/>
    <sheet name="M3" sheetId="15" state="hidden" r:id="rId7"/>
    <sheet name="Comuna4" sheetId="9" r:id="rId8"/>
    <sheet name="M4" sheetId="16" state="hidden" r:id="rId9"/>
    <sheet name="Comuna5" sheetId="10" r:id="rId10"/>
    <sheet name="M5" sheetId="18" state="hidden" r:id="rId11"/>
    <sheet name="Comuna6" sheetId="11" r:id="rId12"/>
    <sheet name="M6" sheetId="19" state="hidden" r:id="rId13"/>
    <sheet name="Comuna7" sheetId="12" r:id="rId14"/>
    <sheet name="M7" sheetId="21" state="hidden" r:id="rId15"/>
    <sheet name="VIA 28-42-1" sheetId="22" r:id="rId16"/>
    <sheet name="CONSOLIDADOS" sheetId="4" r:id="rId17"/>
    <sheet name="Hoja1" sheetId="23" r:id="rId18"/>
    <sheet name="SUMIDEROS EN VIAS PALMIRA 2021" sheetId="24" r:id="rId19"/>
  </sheets>
  <externalReferences>
    <externalReference r:id="rId20"/>
  </externalReferences>
  <definedNames>
    <definedName name="_xlnm._FilterDatabase" localSheetId="0" hidden="1">Base!$A$1:$AB$52</definedName>
    <definedName name="_xlnm._FilterDatabase" localSheetId="1" hidden="1">Comuna1!$A$2:$I$212</definedName>
    <definedName name="_xlnm._FilterDatabase" localSheetId="3" hidden="1">Comuna2!$A$2:$I$370</definedName>
    <definedName name="_xlnm._FilterDatabase" localSheetId="5" hidden="1">Comuna3!$A$2:$X$138</definedName>
    <definedName name="_xlnm._FilterDatabase" localSheetId="7" hidden="1">Comuna4!$A$2:$L$74</definedName>
    <definedName name="_xlnm._FilterDatabase" localSheetId="9" hidden="1">Comuna5!$A$2:$X$2</definedName>
    <definedName name="_xlnm._FilterDatabase" localSheetId="11" hidden="1">Comuna6!$A$2:$X$2</definedName>
    <definedName name="_xlnm._FilterDatabase" localSheetId="13" hidden="1">Comuna7!$A$2:$X$2</definedName>
    <definedName name="_xlnm._FilterDatabase" localSheetId="17" hidden="1">Hoja1!$C$1:$C$70</definedName>
    <definedName name="_xlnm._FilterDatabase" localSheetId="18" hidden="1">'SUMIDEROS EN VIAS PALMIRA 2021'!$A$1:$G$1514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7" l="1"/>
  <c r="D10" i="7"/>
  <c r="D17" i="7"/>
  <c r="D18" i="7"/>
  <c r="D25" i="7"/>
  <c r="D26" i="7"/>
  <c r="D33" i="7"/>
  <c r="D34" i="7"/>
  <c r="D41" i="7"/>
  <c r="D42" i="7"/>
  <c r="D49" i="7"/>
  <c r="D50" i="7"/>
  <c r="D57" i="7"/>
  <c r="D58" i="7"/>
  <c r="D65" i="7"/>
  <c r="D66" i="7"/>
  <c r="D74" i="7"/>
  <c r="D81" i="7"/>
  <c r="D82" i="7"/>
  <c r="D89" i="7"/>
  <c r="D90" i="7"/>
  <c r="D97" i="7"/>
  <c r="D98" i="7"/>
  <c r="D105" i="7"/>
  <c r="D106" i="7"/>
  <c r="D113" i="7"/>
  <c r="D114" i="7"/>
  <c r="D121" i="7"/>
  <c r="D122" i="7"/>
  <c r="D129" i="7"/>
  <c r="D130" i="7"/>
  <c r="D137" i="7"/>
  <c r="D138" i="7"/>
  <c r="D145" i="7"/>
  <c r="D146" i="7"/>
  <c r="D153" i="7"/>
  <c r="D154" i="7"/>
  <c r="D161" i="7"/>
  <c r="D162" i="7"/>
  <c r="D169" i="7"/>
  <c r="D170" i="7"/>
  <c r="D177" i="7"/>
  <c r="D178" i="7"/>
  <c r="D185" i="7"/>
  <c r="D186" i="7"/>
  <c r="D193" i="7"/>
  <c r="D194" i="7"/>
  <c r="D201" i="7"/>
  <c r="D202" i="7"/>
  <c r="D209" i="7"/>
  <c r="D210" i="7"/>
  <c r="D217" i="7"/>
  <c r="D218" i="7"/>
  <c r="D225" i="7"/>
  <c r="D226" i="7"/>
  <c r="D233" i="7"/>
  <c r="D234" i="7"/>
  <c r="D241" i="7"/>
  <c r="D242" i="7"/>
  <c r="D8" i="6"/>
  <c r="V98" i="4"/>
  <c r="V34" i="4" l="1"/>
  <c r="V33" i="4"/>
  <c r="V35" i="4" s="1"/>
  <c r="K119" i="21" l="1"/>
  <c r="E266" i="12" s="1"/>
  <c r="K118" i="21"/>
  <c r="L118" i="21" s="1"/>
  <c r="H104" i="21"/>
  <c r="E231" i="12" s="1"/>
  <c r="H103" i="21"/>
  <c r="I103" i="21" s="1"/>
  <c r="G101" i="21"/>
  <c r="G100" i="21"/>
  <c r="E223" i="12" s="1"/>
  <c r="E265" i="12" l="1"/>
  <c r="H100" i="21"/>
  <c r="E224" i="12"/>
  <c r="E230" i="1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4" i="22"/>
  <c r="D50" i="22"/>
  <c r="D64" i="22" s="1"/>
  <c r="D23" i="22"/>
  <c r="E23" i="22" l="1"/>
  <c r="AC47" i="1"/>
  <c r="AB47" i="1"/>
  <c r="AA47" i="1"/>
  <c r="AC46" i="1"/>
  <c r="AC52" i="1" s="1"/>
  <c r="AB46" i="1"/>
  <c r="AA46" i="1"/>
  <c r="AB45" i="1"/>
  <c r="AB44" i="1"/>
  <c r="AB43" i="1"/>
  <c r="AB41" i="1"/>
  <c r="AB39" i="1"/>
  <c r="AB38" i="1"/>
  <c r="AB37" i="1"/>
  <c r="AB36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52" i="1" l="1"/>
  <c r="N140" i="21"/>
  <c r="N139" i="21"/>
  <c r="F137" i="21"/>
  <c r="F136" i="21"/>
  <c r="K134" i="21"/>
  <c r="K133" i="21"/>
  <c r="L133" i="21" s="1"/>
  <c r="M131" i="21"/>
  <c r="M130" i="21"/>
  <c r="N128" i="21"/>
  <c r="N127" i="21"/>
  <c r="O127" i="21" s="1"/>
  <c r="H125" i="21"/>
  <c r="H124" i="21"/>
  <c r="H122" i="21"/>
  <c r="H121" i="21"/>
  <c r="I121" i="21" s="1"/>
  <c r="I116" i="21"/>
  <c r="I115" i="21"/>
  <c r="H113" i="21"/>
  <c r="H112" i="21"/>
  <c r="D110" i="21"/>
  <c r="D109" i="21"/>
  <c r="E109" i="21" s="1"/>
  <c r="E107" i="21"/>
  <c r="E106" i="21"/>
  <c r="F106" i="21" s="1"/>
  <c r="C98" i="21"/>
  <c r="D98" i="21" s="1"/>
  <c r="O96" i="21"/>
  <c r="O95" i="21"/>
  <c r="H93" i="21"/>
  <c r="H92" i="21"/>
  <c r="H91" i="21"/>
  <c r="H89" i="21"/>
  <c r="H88" i="21"/>
  <c r="N86" i="21"/>
  <c r="N85" i="21"/>
  <c r="K83" i="21"/>
  <c r="K82" i="21"/>
  <c r="K81" i="21"/>
  <c r="I79" i="21"/>
  <c r="I78" i="21"/>
  <c r="I77" i="21"/>
  <c r="I76" i="21"/>
  <c r="D74" i="21"/>
  <c r="D73" i="21"/>
  <c r="E73" i="21" s="1"/>
  <c r="D71" i="21"/>
  <c r="E70" i="21" s="1"/>
  <c r="D70" i="21"/>
  <c r="K68" i="21"/>
  <c r="K67" i="21"/>
  <c r="K66" i="21"/>
  <c r="AK64" i="21"/>
  <c r="AK63" i="21"/>
  <c r="F61" i="21"/>
  <c r="F60" i="21"/>
  <c r="V58" i="21"/>
  <c r="V57" i="21"/>
  <c r="H55" i="21"/>
  <c r="H54" i="21"/>
  <c r="H53" i="21"/>
  <c r="E48" i="21"/>
  <c r="F47" i="21"/>
  <c r="E47" i="21"/>
  <c r="G45" i="21"/>
  <c r="G44" i="21"/>
  <c r="G42" i="21"/>
  <c r="G41" i="21"/>
  <c r="G40" i="21"/>
  <c r="F38" i="21"/>
  <c r="F37" i="21"/>
  <c r="G37" i="21" s="1"/>
  <c r="K35" i="21"/>
  <c r="K34" i="21"/>
  <c r="H32" i="21"/>
  <c r="I31" i="21"/>
  <c r="H31" i="21"/>
  <c r="Z29" i="21"/>
  <c r="Z28" i="21"/>
  <c r="Z27" i="21"/>
  <c r="F25" i="21"/>
  <c r="F24" i="21"/>
  <c r="F23" i="21"/>
  <c r="J21" i="21"/>
  <c r="J20" i="21"/>
  <c r="P18" i="21"/>
  <c r="P17" i="21"/>
  <c r="E15" i="21"/>
  <c r="E14" i="21"/>
  <c r="N12" i="21"/>
  <c r="N11" i="21"/>
  <c r="O11" i="21" s="1"/>
  <c r="G9" i="21"/>
  <c r="G8" i="21"/>
  <c r="H6" i="21"/>
  <c r="H5" i="21"/>
  <c r="I5" i="21" s="1"/>
  <c r="I3" i="21"/>
  <c r="I2" i="21"/>
  <c r="E315" i="12"/>
  <c r="E314" i="12"/>
  <c r="E308" i="12"/>
  <c r="E307" i="12"/>
  <c r="D305" i="12"/>
  <c r="D304" i="12"/>
  <c r="E301" i="12"/>
  <c r="E300" i="12"/>
  <c r="D298" i="12"/>
  <c r="D297" i="12"/>
  <c r="E294" i="12"/>
  <c r="E293" i="12"/>
  <c r="D291" i="12"/>
  <c r="D290" i="12"/>
  <c r="E287" i="12"/>
  <c r="E286" i="12"/>
  <c r="D284" i="12"/>
  <c r="D283" i="12"/>
  <c r="E280" i="12"/>
  <c r="E279" i="12"/>
  <c r="D277" i="12"/>
  <c r="D276" i="12"/>
  <c r="E273" i="12"/>
  <c r="E272" i="12"/>
  <c r="D270" i="12"/>
  <c r="D269" i="12"/>
  <c r="D263" i="12"/>
  <c r="D262" i="12"/>
  <c r="E259" i="12"/>
  <c r="E258" i="12"/>
  <c r="D256" i="12"/>
  <c r="D255" i="12"/>
  <c r="E252" i="12"/>
  <c r="E251" i="12"/>
  <c r="D249" i="12"/>
  <c r="D248" i="12"/>
  <c r="E245" i="12"/>
  <c r="E244" i="12"/>
  <c r="D242" i="12"/>
  <c r="D241" i="12"/>
  <c r="E238" i="12"/>
  <c r="E237" i="12"/>
  <c r="D235" i="12"/>
  <c r="D234" i="12"/>
  <c r="D228" i="12"/>
  <c r="D227" i="12"/>
  <c r="F222" i="12"/>
  <c r="AB34" i="1" s="1"/>
  <c r="D221" i="12"/>
  <c r="D220" i="12"/>
  <c r="E217" i="12"/>
  <c r="F215" i="12" s="1"/>
  <c r="D214" i="12"/>
  <c r="D213" i="12"/>
  <c r="E210" i="12"/>
  <c r="E209" i="12"/>
  <c r="F208" i="12" s="1"/>
  <c r="D207" i="12"/>
  <c r="D206" i="12"/>
  <c r="E205" i="12"/>
  <c r="E204" i="12"/>
  <c r="E202" i="12"/>
  <c r="D199" i="12"/>
  <c r="D198" i="12"/>
  <c r="E197" i="12"/>
  <c r="E196" i="12"/>
  <c r="D191" i="12"/>
  <c r="D190" i="12"/>
  <c r="E186" i="12"/>
  <c r="E185" i="12"/>
  <c r="D183" i="12"/>
  <c r="D182" i="12"/>
  <c r="E181" i="12"/>
  <c r="E180" i="12"/>
  <c r="E177" i="12"/>
  <c r="D175" i="12"/>
  <c r="E174" i="12"/>
  <c r="D174" i="12"/>
  <c r="E173" i="12"/>
  <c r="E170" i="12"/>
  <c r="E169" i="12"/>
  <c r="D167" i="12"/>
  <c r="D166" i="12"/>
  <c r="E165" i="12"/>
  <c r="E164" i="12"/>
  <c r="D159" i="12"/>
  <c r="D158" i="12"/>
  <c r="E157" i="12"/>
  <c r="E156" i="12"/>
  <c r="D151" i="12"/>
  <c r="D150" i="12"/>
  <c r="E149" i="12"/>
  <c r="E146" i="12"/>
  <c r="D144" i="12"/>
  <c r="D143" i="12"/>
  <c r="E140" i="12"/>
  <c r="E139" i="12"/>
  <c r="D137" i="12"/>
  <c r="D136" i="12"/>
  <c r="E133" i="12"/>
  <c r="E132" i="12"/>
  <c r="D130" i="12"/>
  <c r="D129" i="12"/>
  <c r="E126" i="12"/>
  <c r="E125" i="12"/>
  <c r="D123" i="12"/>
  <c r="D122" i="12"/>
  <c r="E121" i="12"/>
  <c r="E119" i="12"/>
  <c r="E118" i="12"/>
  <c r="D116" i="12"/>
  <c r="D115" i="12"/>
  <c r="F110" i="12"/>
  <c r="D109" i="12"/>
  <c r="D108" i="12"/>
  <c r="E105" i="12"/>
  <c r="E104" i="12"/>
  <c r="D102" i="12"/>
  <c r="D101" i="12"/>
  <c r="E98" i="12"/>
  <c r="E97" i="12"/>
  <c r="D95" i="12"/>
  <c r="D94" i="12"/>
  <c r="E93" i="12"/>
  <c r="E91" i="12"/>
  <c r="E90" i="12"/>
  <c r="D88" i="12"/>
  <c r="D87" i="12"/>
  <c r="E84" i="12"/>
  <c r="E83" i="12"/>
  <c r="D81" i="12"/>
  <c r="D80" i="12"/>
  <c r="E77" i="12"/>
  <c r="E76" i="12"/>
  <c r="D74" i="12"/>
  <c r="D73" i="12"/>
  <c r="E70" i="12"/>
  <c r="E69" i="12"/>
  <c r="D67" i="12"/>
  <c r="D66" i="12"/>
  <c r="E64" i="12"/>
  <c r="E62" i="12"/>
  <c r="E61" i="12"/>
  <c r="D59" i="12"/>
  <c r="D58" i="12"/>
  <c r="E56" i="12"/>
  <c r="E54" i="12"/>
  <c r="E53" i="12"/>
  <c r="D51" i="12"/>
  <c r="D50" i="12"/>
  <c r="E47" i="12"/>
  <c r="E46" i="12"/>
  <c r="D44" i="12"/>
  <c r="D43" i="12"/>
  <c r="E40" i="12"/>
  <c r="E39" i="12"/>
  <c r="D37" i="12"/>
  <c r="D36" i="12"/>
  <c r="E33" i="12"/>
  <c r="E32" i="12"/>
  <c r="D30" i="12"/>
  <c r="D29" i="12"/>
  <c r="E26" i="12"/>
  <c r="E25" i="12"/>
  <c r="D23" i="12"/>
  <c r="D22" i="12"/>
  <c r="E19" i="12"/>
  <c r="E18" i="12"/>
  <c r="D16" i="12"/>
  <c r="D15" i="12"/>
  <c r="E12" i="12"/>
  <c r="E11" i="12"/>
  <c r="D9" i="12"/>
  <c r="L8" i="12"/>
  <c r="D8" i="12"/>
  <c r="L7" i="12"/>
  <c r="L6" i="12"/>
  <c r="L5" i="12"/>
  <c r="E5" i="12"/>
  <c r="L4" i="12"/>
  <c r="E4" i="12"/>
  <c r="L3" i="12"/>
  <c r="P95" i="21" l="1"/>
  <c r="L66" i="21"/>
  <c r="AA27" i="21"/>
  <c r="L34" i="21"/>
  <c r="H40" i="21"/>
  <c r="I53" i="21"/>
  <c r="J2" i="21"/>
  <c r="H8" i="21"/>
  <c r="G23" i="21"/>
  <c r="I124" i="21"/>
  <c r="N130" i="21"/>
  <c r="G136" i="21"/>
  <c r="F264" i="12"/>
  <c r="F17" i="12"/>
  <c r="F31" i="12"/>
  <c r="P7" i="12" s="1"/>
  <c r="Q7" i="12" s="1"/>
  <c r="F145" i="12"/>
  <c r="P92" i="12" s="1"/>
  <c r="Q92" i="12" s="1"/>
  <c r="F82" i="12"/>
  <c r="P14" i="12" s="1"/>
  <c r="Q14" i="12" s="1"/>
  <c r="F306" i="12"/>
  <c r="P45" i="12" s="1"/>
  <c r="Q45" i="12" s="1"/>
  <c r="L9" i="12"/>
  <c r="F14" i="21"/>
  <c r="H44" i="21"/>
  <c r="W57" i="21"/>
  <c r="I88" i="21"/>
  <c r="I112" i="21"/>
  <c r="P121" i="12"/>
  <c r="Q121" i="12" s="1"/>
  <c r="P18" i="12"/>
  <c r="Q18" i="12" s="1"/>
  <c r="F138" i="12"/>
  <c r="F250" i="12"/>
  <c r="Q17" i="21"/>
  <c r="G60" i="21"/>
  <c r="I91" i="21"/>
  <c r="J115" i="21"/>
  <c r="P5" i="12"/>
  <c r="Q5" i="12" s="1"/>
  <c r="P110" i="12"/>
  <c r="Q110" i="12" s="1"/>
  <c r="P96" i="12"/>
  <c r="Q96" i="12" s="1"/>
  <c r="P31" i="12"/>
  <c r="Q31" i="12" s="1"/>
  <c r="P122" i="12"/>
  <c r="Q122" i="12" s="1"/>
  <c r="P33" i="12"/>
  <c r="Q33" i="12" s="1"/>
  <c r="L81" i="21"/>
  <c r="F60" i="12"/>
  <c r="F152" i="12"/>
  <c r="K20" i="21"/>
  <c r="AL63" i="21"/>
  <c r="O139" i="21"/>
  <c r="F184" i="12"/>
  <c r="F229" i="12"/>
  <c r="AB35" i="1" s="1"/>
  <c r="F243" i="12"/>
  <c r="F285" i="12"/>
  <c r="F299" i="12"/>
  <c r="O85" i="21"/>
  <c r="P119" i="12"/>
  <c r="Q119" i="12" s="1"/>
  <c r="P32" i="12"/>
  <c r="Q32" i="12" s="1"/>
  <c r="J76" i="21"/>
  <c r="F75" i="12"/>
  <c r="F168" i="12"/>
  <c r="F192" i="12"/>
  <c r="E320" i="12"/>
  <c r="E321" i="12" s="1"/>
  <c r="L10" i="12"/>
  <c r="F117" i="12"/>
  <c r="F10" i="12"/>
  <c r="F45" i="12"/>
  <c r="F103" i="12"/>
  <c r="F131" i="12"/>
  <c r="F176" i="12"/>
  <c r="F257" i="12"/>
  <c r="F278" i="12"/>
  <c r="AB42" i="1" s="1"/>
  <c r="F313" i="12"/>
  <c r="F52" i="12"/>
  <c r="F96" i="12"/>
  <c r="F160" i="12"/>
  <c r="F236" i="12"/>
  <c r="F292" i="12"/>
  <c r="F68" i="12"/>
  <c r="F124" i="12"/>
  <c r="F24" i="12"/>
  <c r="F38" i="12"/>
  <c r="F89" i="12"/>
  <c r="F200" i="12"/>
  <c r="F271" i="12"/>
  <c r="F3" i="12"/>
  <c r="B142" i="21" l="1"/>
  <c r="C142" i="21" s="1"/>
  <c r="P39" i="12"/>
  <c r="Q39" i="12" s="1"/>
  <c r="AB40" i="1"/>
  <c r="AB52" i="1" s="1"/>
  <c r="P116" i="12"/>
  <c r="Q116" i="12" s="1"/>
  <c r="P109" i="12"/>
  <c r="Q109" i="12" s="1"/>
  <c r="P112" i="12"/>
  <c r="Q112" i="12" s="1"/>
  <c r="P23" i="12"/>
  <c r="Q23" i="12" s="1"/>
  <c r="P103" i="12"/>
  <c r="Q103" i="12" s="1"/>
  <c r="P89" i="12"/>
  <c r="Q89" i="12" s="1"/>
  <c r="P43" i="12"/>
  <c r="Q43" i="12" s="1"/>
  <c r="P87" i="12"/>
  <c r="Q87" i="12" s="1"/>
  <c r="P27" i="12"/>
  <c r="Q27" i="12" s="1"/>
  <c r="P29" i="12"/>
  <c r="Q29" i="12" s="1"/>
  <c r="P108" i="12"/>
  <c r="Q108" i="12" s="1"/>
  <c r="P20" i="12"/>
  <c r="Q20" i="12" s="1"/>
  <c r="P80" i="12"/>
  <c r="Q80" i="12" s="1"/>
  <c r="P3" i="12"/>
  <c r="Q3" i="12" s="1"/>
  <c r="P88" i="12"/>
  <c r="Q88" i="12" s="1"/>
  <c r="P99" i="12"/>
  <c r="Q99" i="12" s="1"/>
  <c r="P38" i="12"/>
  <c r="Q38" i="12" s="1"/>
  <c r="P107" i="12"/>
  <c r="Q107" i="12" s="1"/>
  <c r="P40" i="12"/>
  <c r="Q40" i="12" s="1"/>
  <c r="P21" i="12"/>
  <c r="Q21" i="12" s="1"/>
  <c r="P98" i="12"/>
  <c r="Q98" i="12" s="1"/>
  <c r="P90" i="12"/>
  <c r="Q90" i="12" s="1"/>
  <c r="P44" i="12"/>
  <c r="Q44" i="12" s="1"/>
  <c r="P30" i="12"/>
  <c r="Q30" i="12" s="1"/>
  <c r="P91" i="12"/>
  <c r="Q91" i="12" s="1"/>
  <c r="P115" i="12"/>
  <c r="Q115" i="12" s="1"/>
  <c r="P25" i="12"/>
  <c r="Q25" i="12" s="1"/>
  <c r="P114" i="12"/>
  <c r="Q114" i="12" s="1"/>
  <c r="P17" i="12"/>
  <c r="Q17" i="12" s="1"/>
  <c r="P13" i="12"/>
  <c r="Q13" i="12" s="1"/>
  <c r="P93" i="12"/>
  <c r="Q93" i="12" s="1"/>
  <c r="P86" i="12"/>
  <c r="Q86" i="12" s="1"/>
  <c r="P42" i="12"/>
  <c r="Q42" i="12" s="1"/>
  <c r="P118" i="12"/>
  <c r="Q118" i="12" s="1"/>
  <c r="P24" i="12"/>
  <c r="Q24" i="12" s="1"/>
  <c r="P105" i="12"/>
  <c r="Q105" i="12" s="1"/>
  <c r="P41" i="12"/>
  <c r="Q41" i="12" s="1"/>
  <c r="P12" i="12"/>
  <c r="Q12" i="12" s="1"/>
  <c r="P102" i="12"/>
  <c r="Q102" i="12" s="1"/>
  <c r="P35" i="12"/>
  <c r="Q35" i="12" s="1"/>
  <c r="P117" i="12"/>
  <c r="Q117" i="12" s="1"/>
  <c r="P26" i="12"/>
  <c r="Q26" i="12" s="1"/>
  <c r="P82" i="12"/>
  <c r="Q82" i="12" s="1"/>
  <c r="P15" i="12"/>
  <c r="Q15" i="12" s="1"/>
  <c r="P95" i="12"/>
  <c r="Q95" i="12" s="1"/>
  <c r="P111" i="12"/>
  <c r="Q111" i="12" s="1"/>
  <c r="P16" i="12"/>
  <c r="Q16" i="12" s="1"/>
  <c r="P104" i="12"/>
  <c r="Q104" i="12" s="1"/>
  <c r="P9" i="12"/>
  <c r="Q9" i="12" s="1"/>
  <c r="P36" i="12"/>
  <c r="Q36" i="12" s="1"/>
  <c r="P120" i="12"/>
  <c r="Q120" i="12" s="1"/>
  <c r="P79" i="12"/>
  <c r="P11" i="12"/>
  <c r="Q11" i="12" s="1"/>
  <c r="P37" i="12"/>
  <c r="Q37" i="12" s="1"/>
  <c r="P101" i="12"/>
  <c r="Q101" i="12" s="1"/>
  <c r="P85" i="12"/>
  <c r="Q85" i="12" s="1"/>
  <c r="P8" i="12"/>
  <c r="Q8" i="12" s="1"/>
  <c r="P10" i="12"/>
  <c r="Q10" i="12" s="1"/>
  <c r="P113" i="12"/>
  <c r="Q113" i="12" s="1"/>
  <c r="P4" i="12"/>
  <c r="Q4" i="12" s="1"/>
  <c r="P84" i="12"/>
  <c r="Q84" i="12" s="1"/>
  <c r="P34" i="12"/>
  <c r="Q34" i="12" s="1"/>
  <c r="P100" i="12"/>
  <c r="Q100" i="12" s="1"/>
  <c r="P83" i="12"/>
  <c r="Q83" i="12" s="1"/>
  <c r="P22" i="12"/>
  <c r="Q22" i="12" s="1"/>
  <c r="P6" i="12"/>
  <c r="Q6" i="12" s="1"/>
  <c r="P97" i="12"/>
  <c r="Q97" i="12" s="1"/>
  <c r="P81" i="12"/>
  <c r="Q81" i="12" s="1"/>
  <c r="P46" i="12"/>
  <c r="Q46" i="12" s="1"/>
  <c r="P19" i="12"/>
  <c r="Q19" i="12" s="1"/>
  <c r="P106" i="12"/>
  <c r="Q106" i="12" s="1"/>
  <c r="P28" i="12"/>
  <c r="Q28" i="12" s="1"/>
  <c r="P94" i="12"/>
  <c r="Q94" i="12" s="1"/>
  <c r="F320" i="12"/>
  <c r="Q79" i="12" l="1"/>
  <c r="Q123" i="12" s="1"/>
  <c r="U87" i="4" s="1"/>
  <c r="P123" i="12"/>
  <c r="P47" i="12"/>
  <c r="Q47" i="12"/>
  <c r="U93" i="4" l="1"/>
  <c r="U88" i="4"/>
  <c r="L3" i="7"/>
  <c r="L4" i="7"/>
  <c r="L5" i="7"/>
  <c r="L6" i="7"/>
  <c r="L7" i="7"/>
  <c r="L8" i="7"/>
  <c r="U89" i="4" l="1"/>
  <c r="U94" i="4"/>
  <c r="U97" i="4" s="1"/>
  <c r="U99" i="4" s="1"/>
  <c r="J108" i="13"/>
  <c r="J107" i="13"/>
  <c r="G105" i="13"/>
  <c r="G104" i="13"/>
  <c r="E102" i="13"/>
  <c r="E101" i="13"/>
  <c r="G99" i="13"/>
  <c r="G98" i="13"/>
  <c r="D96" i="13"/>
  <c r="D95" i="13"/>
  <c r="L93" i="13"/>
  <c r="L92" i="13"/>
  <c r="F90" i="13"/>
  <c r="F89" i="13"/>
  <c r="S87" i="13"/>
  <c r="S86" i="13"/>
  <c r="H84" i="13"/>
  <c r="H83" i="13"/>
  <c r="I81" i="13"/>
  <c r="I80" i="13"/>
  <c r="J80" i="13" s="1"/>
  <c r="AH78" i="13"/>
  <c r="AH77" i="13"/>
  <c r="AH76" i="13"/>
  <c r="H74" i="13"/>
  <c r="H73" i="13"/>
  <c r="H71" i="13"/>
  <c r="H70" i="13"/>
  <c r="F68" i="13"/>
  <c r="F67" i="13"/>
  <c r="F66" i="13"/>
  <c r="G66" i="13" s="1"/>
  <c r="W64" i="13"/>
  <c r="W63" i="13"/>
  <c r="N58" i="13"/>
  <c r="N57" i="13"/>
  <c r="I55" i="13"/>
  <c r="I54" i="13"/>
  <c r="I52" i="13"/>
  <c r="I51" i="13"/>
  <c r="J51" i="13" s="1"/>
  <c r="Q49" i="13"/>
  <c r="Q48" i="13"/>
  <c r="L46" i="13"/>
  <c r="L45" i="13"/>
  <c r="M45" i="13" s="1"/>
  <c r="J43" i="13"/>
  <c r="J42" i="13"/>
  <c r="M40" i="13"/>
  <c r="M39" i="13"/>
  <c r="N39" i="13" s="1"/>
  <c r="J37" i="13"/>
  <c r="J36" i="13"/>
  <c r="L34" i="13"/>
  <c r="L33" i="13"/>
  <c r="N31" i="13"/>
  <c r="N30" i="13"/>
  <c r="I28" i="13"/>
  <c r="I27" i="13"/>
  <c r="J27" i="13" s="1"/>
  <c r="J25" i="13"/>
  <c r="J24" i="13"/>
  <c r="M22" i="13"/>
  <c r="M21" i="13"/>
  <c r="S19" i="13"/>
  <c r="S18" i="13"/>
  <c r="F16" i="13"/>
  <c r="F15" i="13"/>
  <c r="L13" i="13"/>
  <c r="L12" i="13"/>
  <c r="I10" i="13"/>
  <c r="I9" i="13"/>
  <c r="K7" i="13"/>
  <c r="K6" i="13"/>
  <c r="G4" i="13"/>
  <c r="G3" i="13"/>
  <c r="G2" i="13"/>
  <c r="K107" i="13" l="1"/>
  <c r="H2" i="13"/>
  <c r="I70" i="13"/>
  <c r="T86" i="13"/>
  <c r="H98" i="13"/>
  <c r="H104" i="13"/>
  <c r="N21" i="13"/>
  <c r="M33" i="13"/>
  <c r="O57" i="13"/>
  <c r="L6" i="13"/>
  <c r="T18" i="13"/>
  <c r="O30" i="13"/>
  <c r="K42" i="13"/>
  <c r="R48" i="13"/>
  <c r="X63" i="13"/>
  <c r="F101" i="13"/>
  <c r="AI76" i="13"/>
  <c r="J9" i="13"/>
  <c r="G89" i="13"/>
  <c r="M12" i="13"/>
  <c r="J54" i="13"/>
  <c r="G15" i="13"/>
  <c r="K24" i="13"/>
  <c r="B110" i="13" s="1"/>
  <c r="C110" i="13" s="1"/>
  <c r="K36" i="13"/>
  <c r="M92" i="13"/>
  <c r="I73" i="13"/>
  <c r="I83" i="13"/>
  <c r="E95" i="13"/>
  <c r="F83" i="11" l="1"/>
  <c r="P13" i="11" l="1"/>
  <c r="Q13" i="11" s="1"/>
  <c r="P60" i="11"/>
  <c r="Q60" i="11" s="1"/>
  <c r="X14" i="1"/>
  <c r="H37" i="19"/>
  <c r="E96" i="11" s="1"/>
  <c r="H36" i="19"/>
  <c r="E93" i="11" s="1"/>
  <c r="H35" i="19"/>
  <c r="O30" i="19"/>
  <c r="E77" i="11" s="1"/>
  <c r="O29" i="19"/>
  <c r="F27" i="19"/>
  <c r="E69" i="11" s="1"/>
  <c r="F26" i="19"/>
  <c r="E24" i="19"/>
  <c r="E61" i="11" s="1"/>
  <c r="E23" i="19"/>
  <c r="E60" i="11" s="1"/>
  <c r="H21" i="19"/>
  <c r="E53" i="11" s="1"/>
  <c r="H20" i="19"/>
  <c r="H18" i="19"/>
  <c r="E45" i="11" s="1"/>
  <c r="H17" i="19"/>
  <c r="K15" i="19"/>
  <c r="E37" i="11" s="1"/>
  <c r="K14" i="19"/>
  <c r="K12" i="19"/>
  <c r="E29" i="11" s="1"/>
  <c r="K11" i="19"/>
  <c r="E28" i="11" s="1"/>
  <c r="L9" i="19"/>
  <c r="E21" i="11" s="1"/>
  <c r="L8" i="19"/>
  <c r="K6" i="19"/>
  <c r="E13" i="11" s="1"/>
  <c r="K5" i="19"/>
  <c r="J3" i="19"/>
  <c r="J2" i="19"/>
  <c r="L11" i="19" l="1"/>
  <c r="F59" i="11"/>
  <c r="E5" i="11"/>
  <c r="I20" i="19"/>
  <c r="E52" i="11"/>
  <c r="F51" i="11" s="1"/>
  <c r="M8" i="19"/>
  <c r="E20" i="11"/>
  <c r="F19" i="11" s="1"/>
  <c r="P29" i="19"/>
  <c r="E76" i="11"/>
  <c r="F75" i="11" s="1"/>
  <c r="F27" i="11"/>
  <c r="I35" i="19"/>
  <c r="E92" i="11"/>
  <c r="F91" i="11" s="1"/>
  <c r="K2" i="19"/>
  <c r="E4" i="11"/>
  <c r="L14" i="19"/>
  <c r="E36" i="11"/>
  <c r="F35" i="11" s="1"/>
  <c r="F23" i="19"/>
  <c r="L5" i="19"/>
  <c r="E12" i="11"/>
  <c r="F11" i="11" s="1"/>
  <c r="G26" i="19"/>
  <c r="E68" i="11"/>
  <c r="F67" i="11" s="1"/>
  <c r="I17" i="19"/>
  <c r="E44" i="11"/>
  <c r="F43" i="11" s="1"/>
  <c r="H20" i="14"/>
  <c r="F18" i="14"/>
  <c r="F17" i="14"/>
  <c r="F15" i="14"/>
  <c r="F14" i="14"/>
  <c r="F11" i="14"/>
  <c r="E12" i="14"/>
  <c r="E11" i="14"/>
  <c r="H9" i="14"/>
  <c r="H8" i="14"/>
  <c r="K5" i="14"/>
  <c r="K6" i="14"/>
  <c r="L5" i="14" s="1"/>
  <c r="P3" i="14"/>
  <c r="E5" i="7" s="1"/>
  <c r="P2" i="14"/>
  <c r="E4" i="7" s="1"/>
  <c r="O82" i="14"/>
  <c r="O81" i="14"/>
  <c r="P81" i="14" s="1"/>
  <c r="F3" i="11" l="1"/>
  <c r="P49" i="11" s="1"/>
  <c r="G14" i="14"/>
  <c r="G17" i="14"/>
  <c r="I8" i="14"/>
  <c r="X6" i="1"/>
  <c r="P5" i="11"/>
  <c r="Q5" i="11" s="1"/>
  <c r="P51" i="11"/>
  <c r="Q51" i="11" s="1"/>
  <c r="P3" i="11"/>
  <c r="B39" i="19"/>
  <c r="C39" i="19" s="1"/>
  <c r="X10" i="1"/>
  <c r="P57" i="11"/>
  <c r="Q57" i="11" s="1"/>
  <c r="P9" i="11"/>
  <c r="Q9" i="11" s="1"/>
  <c r="X15" i="1"/>
  <c r="P14" i="11"/>
  <c r="Q14" i="11" s="1"/>
  <c r="P55" i="11"/>
  <c r="Q55" i="11" s="1"/>
  <c r="X5" i="1"/>
  <c r="P4" i="11"/>
  <c r="Q4" i="11" s="1"/>
  <c r="P50" i="11"/>
  <c r="Q50" i="11" s="1"/>
  <c r="X7" i="1"/>
  <c r="P6" i="11"/>
  <c r="Q6" i="11" s="1"/>
  <c r="P56" i="11"/>
  <c r="Q56" i="11" s="1"/>
  <c r="X12" i="1"/>
  <c r="P58" i="11"/>
  <c r="Q58" i="11" s="1"/>
  <c r="P11" i="11"/>
  <c r="Q11" i="11" s="1"/>
  <c r="F3" i="7"/>
  <c r="X13" i="1"/>
  <c r="P12" i="11"/>
  <c r="Q12" i="11" s="1"/>
  <c r="P52" i="11"/>
  <c r="Q52" i="11" s="1"/>
  <c r="X11" i="1"/>
  <c r="P59" i="11"/>
  <c r="Q59" i="11" s="1"/>
  <c r="P10" i="11"/>
  <c r="Q10" i="11" s="1"/>
  <c r="X9" i="1"/>
  <c r="P53" i="11"/>
  <c r="Q53" i="11" s="1"/>
  <c r="P8" i="11"/>
  <c r="Q8" i="11" s="1"/>
  <c r="Q2" i="14"/>
  <c r="X8" i="1"/>
  <c r="P7" i="11"/>
  <c r="Q7" i="11" s="1"/>
  <c r="P54" i="11"/>
  <c r="Q54" i="11" s="1"/>
  <c r="X4" i="1"/>
  <c r="F99" i="11"/>
  <c r="C52" i="1"/>
  <c r="F259" i="7"/>
  <c r="F331" i="7"/>
  <c r="T97" i="18"/>
  <c r="T96" i="18"/>
  <c r="D85" i="18"/>
  <c r="D84" i="18"/>
  <c r="D88" i="18"/>
  <c r="O82" i="18"/>
  <c r="O81" i="18"/>
  <c r="E79" i="18"/>
  <c r="I76" i="18"/>
  <c r="I75" i="18"/>
  <c r="K73" i="18"/>
  <c r="K72" i="18"/>
  <c r="K70" i="18"/>
  <c r="K69" i="18"/>
  <c r="H67" i="18"/>
  <c r="H66" i="18"/>
  <c r="H64" i="18"/>
  <c r="H63" i="18"/>
  <c r="H62" i="18"/>
  <c r="D57" i="18"/>
  <c r="D56" i="18"/>
  <c r="F53" i="18"/>
  <c r="F50" i="18"/>
  <c r="F49" i="18"/>
  <c r="I46" i="18"/>
  <c r="H47" i="18"/>
  <c r="H46" i="18"/>
  <c r="G44" i="18"/>
  <c r="G43" i="18"/>
  <c r="H43" i="18" s="1"/>
  <c r="E41" i="18"/>
  <c r="E40" i="18"/>
  <c r="H38" i="18"/>
  <c r="H37" i="18"/>
  <c r="H28" i="18"/>
  <c r="H27" i="18"/>
  <c r="H25" i="18"/>
  <c r="H24" i="18"/>
  <c r="H23" i="18"/>
  <c r="F21" i="18"/>
  <c r="F20" i="18"/>
  <c r="G20" i="18" s="1"/>
  <c r="H12" i="18"/>
  <c r="H11" i="18"/>
  <c r="Z9" i="18"/>
  <c r="Z8" i="18"/>
  <c r="F6" i="18"/>
  <c r="K3" i="18"/>
  <c r="K2" i="18"/>
  <c r="I11" i="18" l="1"/>
  <c r="I27" i="18"/>
  <c r="F40" i="18"/>
  <c r="E56" i="18"/>
  <c r="I66" i="18"/>
  <c r="L72" i="18"/>
  <c r="E84" i="18"/>
  <c r="U96" i="18"/>
  <c r="I23" i="18"/>
  <c r="AA8" i="18"/>
  <c r="I37" i="18"/>
  <c r="I62" i="18"/>
  <c r="L2" i="18"/>
  <c r="L69" i="18"/>
  <c r="H36" i="1"/>
  <c r="P123" i="7"/>
  <c r="Q123" i="7" s="1"/>
  <c r="P35" i="7"/>
  <c r="Q35" i="7" s="1"/>
  <c r="H45" i="1"/>
  <c r="P44" i="7"/>
  <c r="Q44" i="7" s="1"/>
  <c r="P124" i="7"/>
  <c r="Q124" i="7" s="1"/>
  <c r="P80" i="7"/>
  <c r="P3" i="7"/>
  <c r="H4" i="1"/>
  <c r="Q3" i="11"/>
  <c r="Q15" i="11" s="1"/>
  <c r="P15" i="11"/>
  <c r="X52" i="1"/>
  <c r="Q49" i="11"/>
  <c r="Q61" i="11" s="1"/>
  <c r="T87" i="4" s="1"/>
  <c r="P61" i="11"/>
  <c r="N135" i="14"/>
  <c r="N134" i="14"/>
  <c r="K138" i="14"/>
  <c r="K137" i="14"/>
  <c r="M132" i="14"/>
  <c r="M128" i="14"/>
  <c r="M127" i="14"/>
  <c r="AL125" i="14"/>
  <c r="AL124" i="14"/>
  <c r="E122" i="14"/>
  <c r="E121" i="14"/>
  <c r="E119" i="14"/>
  <c r="E118" i="14"/>
  <c r="E116" i="14"/>
  <c r="E115" i="14"/>
  <c r="E113" i="14"/>
  <c r="E112" i="14"/>
  <c r="E109" i="14"/>
  <c r="E106" i="14"/>
  <c r="E110" i="14"/>
  <c r="E107" i="14"/>
  <c r="D104" i="14"/>
  <c r="D103" i="14"/>
  <c r="H101" i="14"/>
  <c r="H100" i="14"/>
  <c r="E98" i="14"/>
  <c r="E97" i="14"/>
  <c r="F95" i="14"/>
  <c r="M93" i="14"/>
  <c r="M92" i="14"/>
  <c r="M91" i="14"/>
  <c r="E89" i="14"/>
  <c r="E87" i="14"/>
  <c r="Q85" i="14"/>
  <c r="Q84" i="14"/>
  <c r="R79" i="14"/>
  <c r="R78" i="14"/>
  <c r="I73" i="14"/>
  <c r="I72" i="14"/>
  <c r="K70" i="14"/>
  <c r="K69" i="14"/>
  <c r="F67" i="14"/>
  <c r="F66" i="14"/>
  <c r="F65" i="14"/>
  <c r="K63" i="14"/>
  <c r="K62" i="14"/>
  <c r="K61" i="14"/>
  <c r="O59" i="14"/>
  <c r="O58" i="14"/>
  <c r="H56" i="14"/>
  <c r="H55" i="14"/>
  <c r="M53" i="14"/>
  <c r="M52" i="14"/>
  <c r="J50" i="14"/>
  <c r="J49" i="14"/>
  <c r="I47" i="14"/>
  <c r="I46" i="14"/>
  <c r="I44" i="14"/>
  <c r="I43" i="14"/>
  <c r="D41" i="14"/>
  <c r="K38" i="14"/>
  <c r="K37" i="14"/>
  <c r="K36" i="14"/>
  <c r="I34" i="14"/>
  <c r="I33" i="14"/>
  <c r="I32" i="14"/>
  <c r="D30" i="14"/>
  <c r="D29" i="14"/>
  <c r="D27" i="14"/>
  <c r="D26" i="14"/>
  <c r="D24" i="14"/>
  <c r="D23" i="14"/>
  <c r="T93" i="4" l="1"/>
  <c r="T88" i="4"/>
  <c r="Q80" i="7"/>
  <c r="Q3" i="7"/>
  <c r="L137" i="14"/>
  <c r="O134" i="14"/>
  <c r="AM124" i="14"/>
  <c r="F121" i="14"/>
  <c r="F118" i="14"/>
  <c r="F112" i="14"/>
  <c r="E103" i="14"/>
  <c r="I100" i="14"/>
  <c r="F97" i="14"/>
  <c r="R84" i="14"/>
  <c r="J72" i="14"/>
  <c r="L69" i="14"/>
  <c r="P58" i="14"/>
  <c r="I55" i="14"/>
  <c r="N52" i="14"/>
  <c r="K49" i="14"/>
  <c r="J46" i="14"/>
  <c r="J43" i="14"/>
  <c r="J32" i="14"/>
  <c r="N127" i="14"/>
  <c r="F115" i="14"/>
  <c r="F106" i="14"/>
  <c r="L61" i="14"/>
  <c r="F109" i="14"/>
  <c r="S78" i="14"/>
  <c r="N91" i="14"/>
  <c r="G65" i="14"/>
  <c r="E23" i="14"/>
  <c r="L36" i="14"/>
  <c r="E26" i="14"/>
  <c r="E62" i="10"/>
  <c r="C105" i="18"/>
  <c r="D105" i="18" s="1"/>
  <c r="D103" i="18"/>
  <c r="E261" i="10" s="1"/>
  <c r="D102" i="18"/>
  <c r="K100" i="18"/>
  <c r="E253" i="10" s="1"/>
  <c r="K99" i="18"/>
  <c r="E245" i="10"/>
  <c r="E94" i="18"/>
  <c r="E237" i="10" s="1"/>
  <c r="E93" i="18"/>
  <c r="D91" i="18"/>
  <c r="E229" i="10" s="1"/>
  <c r="D90" i="18"/>
  <c r="E221" i="10"/>
  <c r="D87" i="18"/>
  <c r="E220" i="10" s="1"/>
  <c r="E213" i="10"/>
  <c r="E212" i="10"/>
  <c r="F211" i="10" s="1"/>
  <c r="E205" i="10"/>
  <c r="E197" i="10"/>
  <c r="E78" i="18"/>
  <c r="E189" i="10"/>
  <c r="J75" i="18"/>
  <c r="E181" i="10"/>
  <c r="E173" i="10"/>
  <c r="E165" i="10"/>
  <c r="E164" i="10"/>
  <c r="E159" i="10"/>
  <c r="E157" i="10"/>
  <c r="H60" i="18"/>
  <c r="E149" i="10" s="1"/>
  <c r="H59" i="18"/>
  <c r="E141" i="10"/>
  <c r="F54" i="18"/>
  <c r="E134" i="10" s="1"/>
  <c r="E133" i="10"/>
  <c r="F52" i="18"/>
  <c r="E125" i="10"/>
  <c r="E117" i="10"/>
  <c r="E109" i="10"/>
  <c r="E101" i="10"/>
  <c r="E93" i="10"/>
  <c r="F35" i="18"/>
  <c r="E86" i="10" s="1"/>
  <c r="F34" i="18"/>
  <c r="E85" i="10" s="1"/>
  <c r="F33" i="18"/>
  <c r="F31" i="18"/>
  <c r="E77" i="10" s="1"/>
  <c r="F30" i="18"/>
  <c r="E69" i="10"/>
  <c r="E61" i="10"/>
  <c r="E60" i="10"/>
  <c r="E53" i="10"/>
  <c r="J18" i="18"/>
  <c r="E45" i="10" s="1"/>
  <c r="J17" i="18"/>
  <c r="K15" i="18"/>
  <c r="E37" i="10" s="1"/>
  <c r="K14" i="18"/>
  <c r="E21" i="10"/>
  <c r="E13" i="10"/>
  <c r="F5" i="18"/>
  <c r="G5" i="18" s="1"/>
  <c r="E5" i="10"/>
  <c r="G30" i="18" l="1"/>
  <c r="K17" i="18"/>
  <c r="F163" i="10"/>
  <c r="T89" i="4"/>
  <c r="T94" i="4"/>
  <c r="T97" i="4" s="1"/>
  <c r="T99" i="4" s="1"/>
  <c r="L99" i="18"/>
  <c r="F59" i="10"/>
  <c r="F219" i="10"/>
  <c r="P10" i="10"/>
  <c r="Q10" i="10" s="1"/>
  <c r="P80" i="10"/>
  <c r="Q80" i="10" s="1"/>
  <c r="T11" i="1"/>
  <c r="P101" i="10"/>
  <c r="Q101" i="10" s="1"/>
  <c r="P30" i="10"/>
  <c r="Q30" i="10" s="1"/>
  <c r="T31" i="1"/>
  <c r="P82" i="10"/>
  <c r="Q82" i="10" s="1"/>
  <c r="P23" i="10"/>
  <c r="Q23" i="10" s="1"/>
  <c r="T24" i="1"/>
  <c r="P29" i="10"/>
  <c r="Q29" i="10" s="1"/>
  <c r="P98" i="10"/>
  <c r="Q98" i="10" s="1"/>
  <c r="T30" i="1"/>
  <c r="E102" i="18"/>
  <c r="P81" i="18"/>
  <c r="F93" i="18"/>
  <c r="I59" i="18"/>
  <c r="L14" i="18"/>
  <c r="F78" i="18"/>
  <c r="E90" i="18"/>
  <c r="E204" i="10"/>
  <c r="F203" i="10" s="1"/>
  <c r="G52" i="18"/>
  <c r="E172" i="10"/>
  <c r="F171" i="10" s="1"/>
  <c r="E20" i="10"/>
  <c r="F19" i="10" s="1"/>
  <c r="E52" i="10"/>
  <c r="F51" i="10" s="1"/>
  <c r="E29" i="10"/>
  <c r="E148" i="10"/>
  <c r="F147" i="10" s="1"/>
  <c r="E36" i="10"/>
  <c r="F35" i="10" s="1"/>
  <c r="E188" i="10"/>
  <c r="F187" i="10" s="1"/>
  <c r="G49" i="18"/>
  <c r="E100" i="10"/>
  <c r="F99" i="10" s="1"/>
  <c r="E132" i="10"/>
  <c r="F131" i="10" s="1"/>
  <c r="E252" i="10"/>
  <c r="F251" i="10" s="1"/>
  <c r="E76" i="10"/>
  <c r="F75" i="10" s="1"/>
  <c r="E92" i="10"/>
  <c r="F91" i="10" s="1"/>
  <c r="E108" i="10"/>
  <c r="F107" i="10" s="1"/>
  <c r="E124" i="10"/>
  <c r="F123" i="10" s="1"/>
  <c r="E180" i="10"/>
  <c r="F179" i="10" s="1"/>
  <c r="E196" i="10"/>
  <c r="F195" i="10" s="1"/>
  <c r="E228" i="10"/>
  <c r="F227" i="10" s="1"/>
  <c r="E244" i="10"/>
  <c r="F243" i="10" s="1"/>
  <c r="E260" i="10"/>
  <c r="F259" i="10" s="1"/>
  <c r="E116" i="10"/>
  <c r="F115" i="10" s="1"/>
  <c r="E236" i="10"/>
  <c r="F235" i="10" s="1"/>
  <c r="E268" i="10"/>
  <c r="F267" i="10" s="1"/>
  <c r="E4" i="10"/>
  <c r="G33" i="18"/>
  <c r="E87" i="18"/>
  <c r="E12" i="10"/>
  <c r="F11" i="10" s="1"/>
  <c r="E28" i="10"/>
  <c r="F27" i="10" s="1"/>
  <c r="E44" i="10"/>
  <c r="F43" i="10" s="1"/>
  <c r="E68" i="10"/>
  <c r="F67" i="10" s="1"/>
  <c r="E84" i="10"/>
  <c r="F83" i="10" s="1"/>
  <c r="E140" i="10"/>
  <c r="F139" i="10" s="1"/>
  <c r="E156" i="10"/>
  <c r="F155" i="10" s="1"/>
  <c r="P69" i="10" l="1"/>
  <c r="P5" i="10"/>
  <c r="Q5" i="10" s="1"/>
  <c r="T6" i="1"/>
  <c r="P27" i="10"/>
  <c r="Q27" i="10" s="1"/>
  <c r="P100" i="10"/>
  <c r="Q100" i="10" s="1"/>
  <c r="T28" i="1"/>
  <c r="P19" i="10"/>
  <c r="Q19" i="10" s="1"/>
  <c r="P79" i="10"/>
  <c r="Q79" i="10" s="1"/>
  <c r="T20" i="1"/>
  <c r="P76" i="10"/>
  <c r="Q76" i="10" s="1"/>
  <c r="P22" i="10"/>
  <c r="Q22" i="10" s="1"/>
  <c r="T23" i="1"/>
  <c r="P102" i="10"/>
  <c r="Q102" i="10" s="1"/>
  <c r="P36" i="10"/>
  <c r="Q36" i="10" s="1"/>
  <c r="T37" i="1"/>
  <c r="P91" i="10"/>
  <c r="Q91" i="10" s="1"/>
  <c r="P26" i="10"/>
  <c r="Q26" i="10" s="1"/>
  <c r="T27" i="1"/>
  <c r="P11" i="10"/>
  <c r="Q11" i="10" s="1"/>
  <c r="P81" i="10"/>
  <c r="Q81" i="10" s="1"/>
  <c r="T12" i="1"/>
  <c r="P96" i="10"/>
  <c r="Q96" i="10" s="1"/>
  <c r="P32" i="10"/>
  <c r="Q32" i="10" s="1"/>
  <c r="T33" i="1"/>
  <c r="P83" i="10"/>
  <c r="Q83" i="10" s="1"/>
  <c r="P16" i="10"/>
  <c r="Q16" i="10" s="1"/>
  <c r="T17" i="1"/>
  <c r="P75" i="10"/>
  <c r="Q75" i="10" s="1"/>
  <c r="P7" i="10"/>
  <c r="Q7" i="10" s="1"/>
  <c r="T8" i="1"/>
  <c r="P74" i="10"/>
  <c r="Q74" i="10" s="1"/>
  <c r="P24" i="10"/>
  <c r="Q24" i="10" s="1"/>
  <c r="T25" i="1"/>
  <c r="E275" i="10"/>
  <c r="E276" i="10" s="1"/>
  <c r="F3" i="10"/>
  <c r="P77" i="10"/>
  <c r="Q77" i="10" s="1"/>
  <c r="P17" i="10"/>
  <c r="Q17" i="10" s="1"/>
  <c r="T18" i="1"/>
  <c r="P90" i="10"/>
  <c r="Q90" i="10" s="1"/>
  <c r="P14" i="10"/>
  <c r="Q14" i="10" s="1"/>
  <c r="T15" i="1"/>
  <c r="P21" i="10"/>
  <c r="Q21" i="10" s="1"/>
  <c r="P89" i="10"/>
  <c r="Q89" i="10" s="1"/>
  <c r="T22" i="1"/>
  <c r="P92" i="10"/>
  <c r="Q92" i="10" s="1"/>
  <c r="P15" i="10"/>
  <c r="Q15" i="10" s="1"/>
  <c r="T16" i="1"/>
  <c r="P99" i="10"/>
  <c r="Q99" i="10" s="1"/>
  <c r="P20" i="10"/>
  <c r="Q20" i="10" s="1"/>
  <c r="T21" i="1"/>
  <c r="P87" i="10"/>
  <c r="Q87" i="10" s="1"/>
  <c r="P13" i="10"/>
  <c r="Q13" i="10" s="1"/>
  <c r="T14" i="1"/>
  <c r="P88" i="10"/>
  <c r="Q88" i="10" s="1"/>
  <c r="P28" i="10"/>
  <c r="Q28" i="10" s="1"/>
  <c r="T29" i="1"/>
  <c r="P35" i="10"/>
  <c r="Q35" i="10" s="1"/>
  <c r="P95" i="10"/>
  <c r="Q95" i="10" s="1"/>
  <c r="T36" i="1"/>
  <c r="P84" i="10"/>
  <c r="Q84" i="10" s="1"/>
  <c r="P12" i="10"/>
  <c r="Q12" i="10" s="1"/>
  <c r="T13" i="1"/>
  <c r="P97" i="10"/>
  <c r="Q97" i="10" s="1"/>
  <c r="P31" i="10"/>
  <c r="Q31" i="10" s="1"/>
  <c r="T32" i="1"/>
  <c r="P72" i="10"/>
  <c r="Q72" i="10" s="1"/>
  <c r="P25" i="10"/>
  <c r="Q25" i="10" s="1"/>
  <c r="T26" i="1"/>
  <c r="P18" i="10"/>
  <c r="Q18" i="10" s="1"/>
  <c r="P93" i="10"/>
  <c r="Q93" i="10" s="1"/>
  <c r="T19" i="1"/>
  <c r="P85" i="10"/>
  <c r="Q85" i="10" s="1"/>
  <c r="P8" i="10"/>
  <c r="Q8" i="10" s="1"/>
  <c r="T9" i="1"/>
  <c r="P78" i="10"/>
  <c r="Q78" i="10" s="1"/>
  <c r="P6" i="10"/>
  <c r="Q6" i="10" s="1"/>
  <c r="T7" i="1"/>
  <c r="P94" i="10"/>
  <c r="Q94" i="10" s="1"/>
  <c r="P4" i="10"/>
  <c r="Q4" i="10" s="1"/>
  <c r="T5" i="1"/>
  <c r="P70" i="10"/>
  <c r="Q70" i="10" s="1"/>
  <c r="P33" i="10"/>
  <c r="Q33" i="10" s="1"/>
  <c r="T34" i="1"/>
  <c r="P34" i="10"/>
  <c r="Q34" i="10" s="1"/>
  <c r="P71" i="10"/>
  <c r="Q71" i="10" s="1"/>
  <c r="T35" i="1"/>
  <c r="P86" i="10"/>
  <c r="Q86" i="10" s="1"/>
  <c r="P9" i="10"/>
  <c r="Q9" i="10" s="1"/>
  <c r="T10" i="1"/>
  <c r="B107" i="18"/>
  <c r="C107" i="18" s="1"/>
  <c r="E99" i="11"/>
  <c r="E100" i="11" s="1"/>
  <c r="I27" i="16"/>
  <c r="E69" i="9" s="1"/>
  <c r="I26" i="16"/>
  <c r="E68" i="9" s="1"/>
  <c r="H24" i="16"/>
  <c r="E61" i="9" s="1"/>
  <c r="H23" i="16"/>
  <c r="L21" i="16"/>
  <c r="E53" i="9" s="1"/>
  <c r="L20" i="16"/>
  <c r="E52" i="9" s="1"/>
  <c r="K18" i="16"/>
  <c r="E45" i="9" s="1"/>
  <c r="K17" i="16"/>
  <c r="I15" i="16"/>
  <c r="E37" i="9" s="1"/>
  <c r="I14" i="16"/>
  <c r="K12" i="16"/>
  <c r="E29" i="9" s="1"/>
  <c r="K11" i="16"/>
  <c r="J9" i="16"/>
  <c r="J8" i="16"/>
  <c r="M6" i="16"/>
  <c r="E13" i="9" s="1"/>
  <c r="M5" i="16"/>
  <c r="G3" i="16"/>
  <c r="E5" i="9" s="1"/>
  <c r="G2" i="16"/>
  <c r="C52" i="15"/>
  <c r="E133" i="8" s="1"/>
  <c r="C51" i="15"/>
  <c r="C49" i="15"/>
  <c r="C46" i="15"/>
  <c r="E117" i="8" s="1"/>
  <c r="C45" i="15"/>
  <c r="E116" i="8" s="1"/>
  <c r="F115" i="8" s="1"/>
  <c r="I43" i="15"/>
  <c r="E109" i="8" s="1"/>
  <c r="I42" i="15"/>
  <c r="D40" i="15"/>
  <c r="E103" i="8" s="1"/>
  <c r="D39" i="15"/>
  <c r="Q37" i="15"/>
  <c r="E93" i="8" s="1"/>
  <c r="Q36" i="15"/>
  <c r="I34" i="15"/>
  <c r="E85" i="8" s="1"/>
  <c r="I33" i="15"/>
  <c r="E84" i="8" s="1"/>
  <c r="F83" i="8" s="1"/>
  <c r="J31" i="15"/>
  <c r="E80" i="8" s="1"/>
  <c r="J30" i="15"/>
  <c r="E77" i="8" s="1"/>
  <c r="J29" i="15"/>
  <c r="E76" i="8" s="1"/>
  <c r="I27" i="15"/>
  <c r="E69" i="8" s="1"/>
  <c r="I26" i="15"/>
  <c r="O24" i="15"/>
  <c r="E61" i="8" s="1"/>
  <c r="O23" i="15"/>
  <c r="D21" i="15"/>
  <c r="E53" i="8" s="1"/>
  <c r="D20" i="15"/>
  <c r="E18" i="15"/>
  <c r="E45" i="8" s="1"/>
  <c r="E17" i="15"/>
  <c r="F15" i="15"/>
  <c r="E37" i="8" s="1"/>
  <c r="F14" i="15"/>
  <c r="O12" i="15"/>
  <c r="E29" i="8" s="1"/>
  <c r="O11" i="15"/>
  <c r="L9" i="15"/>
  <c r="E21" i="8" s="1"/>
  <c r="L8" i="15"/>
  <c r="K6" i="15"/>
  <c r="E13" i="8" s="1"/>
  <c r="K5" i="15"/>
  <c r="K3" i="15"/>
  <c r="E5" i="8" s="1"/>
  <c r="K2" i="15"/>
  <c r="F75" i="8" l="1"/>
  <c r="P61" i="8" s="1"/>
  <c r="Q61" i="8" s="1"/>
  <c r="F51" i="9"/>
  <c r="P49" i="9" s="1"/>
  <c r="Q49" i="9" s="1"/>
  <c r="F67" i="9"/>
  <c r="P58" i="8"/>
  <c r="Q58" i="8" s="1"/>
  <c r="P13" i="8"/>
  <c r="Q13" i="8" s="1"/>
  <c r="L14" i="1"/>
  <c r="P10" i="1"/>
  <c r="Q69" i="10"/>
  <c r="E21" i="9"/>
  <c r="P68" i="8"/>
  <c r="Q68" i="8" s="1"/>
  <c r="P17" i="8"/>
  <c r="Q17" i="8" s="1"/>
  <c r="L18" i="1"/>
  <c r="L13" i="1"/>
  <c r="P47" i="9"/>
  <c r="Q47" i="9" s="1"/>
  <c r="P11" i="9"/>
  <c r="Q11" i="9" s="1"/>
  <c r="P12" i="1"/>
  <c r="E20" i="9"/>
  <c r="P3" i="10"/>
  <c r="P73" i="10"/>
  <c r="Q73" i="10" s="1"/>
  <c r="T4" i="1"/>
  <c r="T52" i="1" s="1"/>
  <c r="F275" i="10"/>
  <c r="K8" i="16"/>
  <c r="R36" i="15"/>
  <c r="E92" i="8"/>
  <c r="F91" i="8" s="1"/>
  <c r="L2" i="15"/>
  <c r="E4" i="8"/>
  <c r="F3" i="8" s="1"/>
  <c r="M8" i="15"/>
  <c r="E20" i="8"/>
  <c r="F19" i="8" s="1"/>
  <c r="G14" i="15"/>
  <c r="E36" i="8"/>
  <c r="F35" i="8" s="1"/>
  <c r="E20" i="15"/>
  <c r="E52" i="8"/>
  <c r="F51" i="8" s="1"/>
  <c r="J26" i="15"/>
  <c r="E68" i="8"/>
  <c r="F67" i="8" s="1"/>
  <c r="D51" i="15"/>
  <c r="E132" i="8"/>
  <c r="F131" i="8" s="1"/>
  <c r="N5" i="16"/>
  <c r="E12" i="9"/>
  <c r="F11" i="9" s="1"/>
  <c r="M20" i="16"/>
  <c r="J42" i="15"/>
  <c r="E108" i="8"/>
  <c r="F107" i="8" s="1"/>
  <c r="E39" i="15"/>
  <c r="E101" i="8"/>
  <c r="F99" i="8" s="1"/>
  <c r="L11" i="16"/>
  <c r="E28" i="9"/>
  <c r="F27" i="9" s="1"/>
  <c r="L17" i="16"/>
  <c r="E44" i="9"/>
  <c r="F43" i="9" s="1"/>
  <c r="J26" i="16"/>
  <c r="D48" i="15"/>
  <c r="E125" i="8"/>
  <c r="F123" i="8" s="1"/>
  <c r="J14" i="16"/>
  <c r="E36" i="9"/>
  <c r="F35" i="9" s="1"/>
  <c r="L5" i="15"/>
  <c r="E12" i="8"/>
  <c r="F11" i="8" s="1"/>
  <c r="P11" i="15"/>
  <c r="E28" i="8"/>
  <c r="F27" i="8" s="1"/>
  <c r="F17" i="15"/>
  <c r="E44" i="8"/>
  <c r="F43" i="8" s="1"/>
  <c r="P23" i="15"/>
  <c r="E60" i="8"/>
  <c r="F59" i="8" s="1"/>
  <c r="H2" i="16"/>
  <c r="E4" i="9"/>
  <c r="F3" i="9" s="1"/>
  <c r="I23" i="16"/>
  <c r="E60" i="9"/>
  <c r="F59" i="9" s="1"/>
  <c r="K29" i="15"/>
  <c r="J33" i="15"/>
  <c r="D45" i="15"/>
  <c r="G95" i="14"/>
  <c r="F89" i="14"/>
  <c r="F87" i="14"/>
  <c r="E29" i="14"/>
  <c r="E69" i="7"/>
  <c r="M131" i="14"/>
  <c r="E357" i="7" s="1"/>
  <c r="M130" i="14"/>
  <c r="E349" i="7"/>
  <c r="E240" i="7"/>
  <c r="E237" i="7"/>
  <c r="E236" i="7"/>
  <c r="E213" i="7"/>
  <c r="E212" i="7"/>
  <c r="E205" i="7"/>
  <c r="I76" i="14"/>
  <c r="E189" i="7" s="1"/>
  <c r="I75" i="14"/>
  <c r="E188" i="7" s="1"/>
  <c r="E181" i="7"/>
  <c r="E173" i="7"/>
  <c r="E172" i="7"/>
  <c r="E165" i="7"/>
  <c r="E164" i="7"/>
  <c r="E160" i="7"/>
  <c r="E157" i="7"/>
  <c r="E133" i="7"/>
  <c r="E132" i="7"/>
  <c r="E109" i="7"/>
  <c r="E93" i="7"/>
  <c r="E85" i="7"/>
  <c r="E84" i="7"/>
  <c r="E68" i="7"/>
  <c r="H21" i="14"/>
  <c r="E53" i="7" s="1"/>
  <c r="E37" i="7"/>
  <c r="E36" i="7"/>
  <c r="E21" i="7"/>
  <c r="E13" i="7"/>
  <c r="E12" i="7"/>
  <c r="E364" i="7"/>
  <c r="E359" i="7"/>
  <c r="E348" i="7"/>
  <c r="E324" i="7"/>
  <c r="E293" i="7"/>
  <c r="E292" i="7"/>
  <c r="E284" i="7"/>
  <c r="E277" i="7"/>
  <c r="E276" i="7"/>
  <c r="E269" i="7"/>
  <c r="E268" i="7"/>
  <c r="E252" i="7"/>
  <c r="E248" i="7"/>
  <c r="F243" i="7" s="1"/>
  <c r="E229" i="7"/>
  <c r="F227" i="7" s="1"/>
  <c r="E220" i="7"/>
  <c r="F219" i="7" s="1"/>
  <c r="E197" i="7"/>
  <c r="E196" i="7"/>
  <c r="E180" i="7"/>
  <c r="E167" i="7"/>
  <c r="E125" i="7"/>
  <c r="E101" i="7"/>
  <c r="E92" i="7"/>
  <c r="E87" i="7"/>
  <c r="E76" i="7"/>
  <c r="F75" i="7" s="1"/>
  <c r="E61" i="7"/>
  <c r="E60" i="7"/>
  <c r="E29" i="7"/>
  <c r="D378" i="7"/>
  <c r="D377" i="7"/>
  <c r="P12" i="8" l="1"/>
  <c r="Q12" i="8" s="1"/>
  <c r="P9" i="9"/>
  <c r="Q9" i="9" s="1"/>
  <c r="Q103" i="10"/>
  <c r="F179" i="7"/>
  <c r="F67" i="7"/>
  <c r="H12" i="1" s="1"/>
  <c r="P46" i="9"/>
  <c r="Q46" i="9" s="1"/>
  <c r="P4" i="9"/>
  <c r="Q4" i="9" s="1"/>
  <c r="P5" i="1"/>
  <c r="H34" i="1"/>
  <c r="P122" i="7"/>
  <c r="Q122" i="7" s="1"/>
  <c r="P33" i="7"/>
  <c r="Q33" i="7" s="1"/>
  <c r="P53" i="8"/>
  <c r="Q53" i="8" s="1"/>
  <c r="P10" i="8"/>
  <c r="Q10" i="8" s="1"/>
  <c r="L11" i="1"/>
  <c r="P52" i="9"/>
  <c r="Q52" i="9" s="1"/>
  <c r="P7" i="9"/>
  <c r="Q7" i="9" s="1"/>
  <c r="P8" i="1"/>
  <c r="P66" i="8"/>
  <c r="Q66" i="8" s="1"/>
  <c r="P19" i="8"/>
  <c r="Q19" i="8" s="1"/>
  <c r="L20" i="1"/>
  <c r="P59" i="8"/>
  <c r="Q59" i="8" s="1"/>
  <c r="P5" i="8"/>
  <c r="Q5" i="8" s="1"/>
  <c r="L6" i="1"/>
  <c r="P103" i="10"/>
  <c r="P51" i="9"/>
  <c r="Q51" i="9" s="1"/>
  <c r="P3" i="9"/>
  <c r="P4" i="1"/>
  <c r="P8" i="8"/>
  <c r="Q8" i="8" s="1"/>
  <c r="P64" i="8"/>
  <c r="Q64" i="8" s="1"/>
  <c r="L9" i="1"/>
  <c r="P69" i="8"/>
  <c r="Q69" i="8" s="1"/>
  <c r="P18" i="8"/>
  <c r="Q18" i="8" s="1"/>
  <c r="L19" i="1"/>
  <c r="P60" i="8"/>
  <c r="Q60" i="8" s="1"/>
  <c r="P11" i="8"/>
  <c r="Q11" i="8" s="1"/>
  <c r="L12" i="1"/>
  <c r="P57" i="8"/>
  <c r="P3" i="8"/>
  <c r="L4" i="1"/>
  <c r="F139" i="8"/>
  <c r="Q3" i="10"/>
  <c r="Q37" i="10" s="1"/>
  <c r="S87" i="4" s="1"/>
  <c r="P37" i="10"/>
  <c r="P56" i="8"/>
  <c r="Q56" i="8" s="1"/>
  <c r="P4" i="8"/>
  <c r="Q4" i="8" s="1"/>
  <c r="L5" i="1"/>
  <c r="H32" i="1"/>
  <c r="P31" i="7"/>
  <c r="Q31" i="7" s="1"/>
  <c r="P120" i="7"/>
  <c r="Q120" i="7" s="1"/>
  <c r="P6" i="9"/>
  <c r="Q6" i="9" s="1"/>
  <c r="P44" i="9"/>
  <c r="P7" i="1"/>
  <c r="P109" i="7"/>
  <c r="Q109" i="7" s="1"/>
  <c r="P11" i="7"/>
  <c r="Q11" i="7" s="1"/>
  <c r="P16" i="8"/>
  <c r="Q16" i="8" s="1"/>
  <c r="P62" i="8"/>
  <c r="Q62" i="8" s="1"/>
  <c r="L17" i="1"/>
  <c r="H31" i="1"/>
  <c r="P30" i="7"/>
  <c r="Q30" i="7" s="1"/>
  <c r="P114" i="7"/>
  <c r="Q114" i="7" s="1"/>
  <c r="H26" i="1"/>
  <c r="P25" i="7"/>
  <c r="Q25" i="7" s="1"/>
  <c r="P96" i="7"/>
  <c r="Q96" i="7" s="1"/>
  <c r="P48" i="9"/>
  <c r="Q48" i="9" s="1"/>
  <c r="P10" i="9"/>
  <c r="Q10" i="9" s="1"/>
  <c r="P11" i="1"/>
  <c r="P6" i="8"/>
  <c r="Q6" i="8" s="1"/>
  <c r="P54" i="8"/>
  <c r="Q54" i="8" s="1"/>
  <c r="L7" i="1"/>
  <c r="P9" i="8"/>
  <c r="Q9" i="8" s="1"/>
  <c r="P65" i="8"/>
  <c r="Q65" i="8" s="1"/>
  <c r="L10" i="1"/>
  <c r="P14" i="8"/>
  <c r="Q14" i="8" s="1"/>
  <c r="P55" i="8"/>
  <c r="Q55" i="8" s="1"/>
  <c r="L15" i="1"/>
  <c r="F19" i="9"/>
  <c r="F75" i="9" s="1"/>
  <c r="P63" i="8"/>
  <c r="Q63" i="8" s="1"/>
  <c r="P7" i="8"/>
  <c r="Q7" i="8" s="1"/>
  <c r="L8" i="1"/>
  <c r="P67" i="8"/>
  <c r="Q67" i="8" s="1"/>
  <c r="P15" i="8"/>
  <c r="Q15" i="8" s="1"/>
  <c r="L16" i="1"/>
  <c r="H13" i="1"/>
  <c r="P12" i="7"/>
  <c r="Q12" i="7" s="1"/>
  <c r="P121" i="7"/>
  <c r="Q121" i="7" s="1"/>
  <c r="P8" i="9"/>
  <c r="Q8" i="9" s="1"/>
  <c r="P45" i="9"/>
  <c r="Q45" i="9" s="1"/>
  <c r="P9" i="1"/>
  <c r="F275" i="7"/>
  <c r="F235" i="7"/>
  <c r="F267" i="7"/>
  <c r="F291" i="7"/>
  <c r="F211" i="7"/>
  <c r="F347" i="7"/>
  <c r="F195" i="7"/>
  <c r="F187" i="7"/>
  <c r="F171" i="7"/>
  <c r="F163" i="7"/>
  <c r="F131" i="7"/>
  <c r="F91" i="7"/>
  <c r="F83" i="7"/>
  <c r="F59" i="7"/>
  <c r="F35" i="7"/>
  <c r="F11" i="7"/>
  <c r="N130" i="14"/>
  <c r="E139" i="8"/>
  <c r="E140" i="8" s="1"/>
  <c r="I20" i="14"/>
  <c r="E52" i="7"/>
  <c r="F51" i="7" s="1"/>
  <c r="E75" i="9"/>
  <c r="E76" i="9" s="1"/>
  <c r="E117" i="7"/>
  <c r="E124" i="7"/>
  <c r="F123" i="7" s="1"/>
  <c r="B54" i="15"/>
  <c r="C54" i="15" s="1"/>
  <c r="B29" i="16"/>
  <c r="C29" i="16" s="1"/>
  <c r="E253" i="7"/>
  <c r="F251" i="7" s="1"/>
  <c r="E28" i="7"/>
  <c r="F27" i="7" s="1"/>
  <c r="J75" i="14"/>
  <c r="E372" i="7"/>
  <c r="E365" i="7"/>
  <c r="F363" i="7" s="1"/>
  <c r="E356" i="7"/>
  <c r="F355" i="7" s="1"/>
  <c r="E325" i="7"/>
  <c r="F323" i="7" s="1"/>
  <c r="E204" i="7"/>
  <c r="F203" i="7" s="1"/>
  <c r="E156" i="7"/>
  <c r="F155" i="7" s="1"/>
  <c r="E119" i="7"/>
  <c r="E108" i="7"/>
  <c r="F107" i="7" s="1"/>
  <c r="E45" i="7"/>
  <c r="E44" i="7"/>
  <c r="E341" i="7"/>
  <c r="E309" i="7"/>
  <c r="E317" i="7"/>
  <c r="E301" i="7"/>
  <c r="S93" i="4" l="1"/>
  <c r="S88" i="4"/>
  <c r="H11" i="1"/>
  <c r="P10" i="7"/>
  <c r="Q10" i="7" s="1"/>
  <c r="P112" i="7"/>
  <c r="Q112" i="7" s="1"/>
  <c r="Q3" i="8"/>
  <c r="Q20" i="8" s="1"/>
  <c r="Q87" i="4" s="1"/>
  <c r="P20" i="8"/>
  <c r="H14" i="1"/>
  <c r="P13" i="7"/>
  <c r="Q13" i="7" s="1"/>
  <c r="P97" i="7"/>
  <c r="Q97" i="7" s="1"/>
  <c r="P70" i="8"/>
  <c r="Q57" i="8"/>
  <c r="Q70" i="8" s="1"/>
  <c r="H17" i="1"/>
  <c r="P16" i="7"/>
  <c r="Q16" i="7" s="1"/>
  <c r="P82" i="7"/>
  <c r="Q82" i="7" s="1"/>
  <c r="H10" i="1"/>
  <c r="P90" i="7"/>
  <c r="Q90" i="7" s="1"/>
  <c r="P9" i="7"/>
  <c r="Q9" i="7" s="1"/>
  <c r="H15" i="1"/>
  <c r="P14" i="7"/>
  <c r="Q14" i="7" s="1"/>
  <c r="P98" i="7"/>
  <c r="Q98" i="7" s="1"/>
  <c r="H40" i="1"/>
  <c r="P39" i="7"/>
  <c r="Q39" i="7" s="1"/>
  <c r="P119" i="7"/>
  <c r="Q119" i="7" s="1"/>
  <c r="P50" i="9"/>
  <c r="Q50" i="9" s="1"/>
  <c r="P5" i="9"/>
  <c r="Q5" i="9" s="1"/>
  <c r="P6" i="1"/>
  <c r="P52" i="1" s="1"/>
  <c r="H30" i="1"/>
  <c r="P29" i="7"/>
  <c r="Q29" i="7" s="1"/>
  <c r="P86" i="7"/>
  <c r="Q86" i="7" s="1"/>
  <c r="H37" i="1"/>
  <c r="P36" i="7"/>
  <c r="Q36" i="7" s="1"/>
  <c r="P103" i="7"/>
  <c r="Q103" i="7" s="1"/>
  <c r="H23" i="1"/>
  <c r="P91" i="7"/>
  <c r="Q91" i="7" s="1"/>
  <c r="P22" i="7"/>
  <c r="Q22" i="7" s="1"/>
  <c r="H35" i="1"/>
  <c r="P34" i="7"/>
  <c r="Q34" i="7" s="1"/>
  <c r="P108" i="7"/>
  <c r="Q108" i="7" s="1"/>
  <c r="H24" i="1"/>
  <c r="P23" i="7"/>
  <c r="Q23" i="7" s="1"/>
  <c r="P105" i="7"/>
  <c r="Q105" i="7" s="1"/>
  <c r="H33" i="1"/>
  <c r="P32" i="7"/>
  <c r="Q32" i="7" s="1"/>
  <c r="P78" i="7"/>
  <c r="Q44" i="9"/>
  <c r="H7" i="1"/>
  <c r="P117" i="7"/>
  <c r="Q117" i="7" s="1"/>
  <c r="P6" i="7"/>
  <c r="Q6" i="7" s="1"/>
  <c r="H25" i="1"/>
  <c r="P24" i="7"/>
  <c r="Q24" i="7" s="1"/>
  <c r="P87" i="7"/>
  <c r="Q87" i="7" s="1"/>
  <c r="H38" i="1"/>
  <c r="P37" i="7"/>
  <c r="Q37" i="7" s="1"/>
  <c r="P118" i="7"/>
  <c r="Q118" i="7" s="1"/>
  <c r="Q3" i="9"/>
  <c r="P12" i="9"/>
  <c r="H50" i="1"/>
  <c r="P48" i="7"/>
  <c r="Q48" i="7" s="1"/>
  <c r="P92" i="7"/>
  <c r="Q92" i="7" s="1"/>
  <c r="H5" i="1"/>
  <c r="P4" i="7"/>
  <c r="P101" i="7"/>
  <c r="Q101" i="7" s="1"/>
  <c r="H27" i="1"/>
  <c r="P26" i="7"/>
  <c r="Q26" i="7" s="1"/>
  <c r="P93" i="7"/>
  <c r="Q93" i="7" s="1"/>
  <c r="H47" i="1"/>
  <c r="P46" i="7"/>
  <c r="Q46" i="7" s="1"/>
  <c r="P85" i="7"/>
  <c r="Q85" i="7" s="1"/>
  <c r="H20" i="1"/>
  <c r="P88" i="7"/>
  <c r="Q88" i="7" s="1"/>
  <c r="P19" i="7"/>
  <c r="Q19" i="7" s="1"/>
  <c r="H29" i="1"/>
  <c r="P102" i="7"/>
  <c r="Q102" i="7" s="1"/>
  <c r="P28" i="7"/>
  <c r="Q28" i="7" s="1"/>
  <c r="H44" i="1"/>
  <c r="P110" i="7"/>
  <c r="Q110" i="7" s="1"/>
  <c r="P43" i="7"/>
  <c r="Q43" i="7" s="1"/>
  <c r="H49" i="1"/>
  <c r="P47" i="7"/>
  <c r="Q47" i="7" s="1"/>
  <c r="P84" i="7"/>
  <c r="Q84" i="7" s="1"/>
  <c r="H19" i="1"/>
  <c r="P18" i="7"/>
  <c r="Q18" i="7" s="1"/>
  <c r="P89" i="7"/>
  <c r="Q89" i="7" s="1"/>
  <c r="H8" i="1"/>
  <c r="P7" i="7"/>
  <c r="Q7" i="7" s="1"/>
  <c r="P100" i="7"/>
  <c r="Q100" i="7" s="1"/>
  <c r="H28" i="1"/>
  <c r="P81" i="7"/>
  <c r="Q81" i="7" s="1"/>
  <c r="P27" i="7"/>
  <c r="Q27" i="7" s="1"/>
  <c r="L52" i="1"/>
  <c r="F115" i="7"/>
  <c r="F43" i="7"/>
  <c r="E285" i="7"/>
  <c r="F283" i="7" s="1"/>
  <c r="E300" i="7"/>
  <c r="F299" i="7" s="1"/>
  <c r="E308" i="7"/>
  <c r="F307" i="7" s="1"/>
  <c r="E316" i="7"/>
  <c r="F315" i="7" s="1"/>
  <c r="E340" i="7"/>
  <c r="F339" i="7" s="1"/>
  <c r="E149" i="7"/>
  <c r="E141" i="7"/>
  <c r="P53" i="9" l="1"/>
  <c r="Q93" i="4"/>
  <c r="Q88" i="4"/>
  <c r="S89" i="4"/>
  <c r="S94" i="4"/>
  <c r="S97" i="4" s="1"/>
  <c r="S99" i="4" s="1"/>
  <c r="Q12" i="9"/>
  <c r="H18" i="1"/>
  <c r="P17" i="7"/>
  <c r="Q17" i="7" s="1"/>
  <c r="P107" i="7"/>
  <c r="Q107" i="7" s="1"/>
  <c r="H42" i="1"/>
  <c r="P41" i="7"/>
  <c r="Q41" i="7" s="1"/>
  <c r="P106" i="7"/>
  <c r="Q106" i="7" s="1"/>
  <c r="H41" i="1"/>
  <c r="P40" i="7"/>
  <c r="Q40" i="7" s="1"/>
  <c r="P111" i="7"/>
  <c r="Q111" i="7" s="1"/>
  <c r="H43" i="1"/>
  <c r="P42" i="7"/>
  <c r="Q42" i="7" s="1"/>
  <c r="P115" i="7"/>
  <c r="Q115" i="7" s="1"/>
  <c r="H39" i="1"/>
  <c r="P38" i="7"/>
  <c r="Q38" i="7" s="1"/>
  <c r="P116" i="7"/>
  <c r="Q116" i="7" s="1"/>
  <c r="Q4" i="7"/>
  <c r="H9" i="1"/>
  <c r="P8" i="7"/>
  <c r="Q8" i="7" s="1"/>
  <c r="P99" i="7"/>
  <c r="Q99" i="7" s="1"/>
  <c r="Q53" i="9"/>
  <c r="R87" i="4" s="1"/>
  <c r="H46" i="1"/>
  <c r="P45" i="7"/>
  <c r="Q45" i="7" s="1"/>
  <c r="P79" i="7"/>
  <c r="Q79" i="7" s="1"/>
  <c r="Q78" i="7"/>
  <c r="E148" i="7"/>
  <c r="F147" i="7" s="1"/>
  <c r="E140" i="7"/>
  <c r="F139" i="7" s="1"/>
  <c r="D40" i="14"/>
  <c r="E40" i="14" s="1"/>
  <c r="B140" i="14" s="1"/>
  <c r="C140" i="14" s="1"/>
  <c r="Q89" i="4" l="1"/>
  <c r="Q94" i="4"/>
  <c r="Q97" i="4" s="1"/>
  <c r="Q99" i="4" s="1"/>
  <c r="R93" i="4"/>
  <c r="R88" i="4"/>
  <c r="H21" i="1"/>
  <c r="P20" i="7"/>
  <c r="Q20" i="7" s="1"/>
  <c r="P95" i="7"/>
  <c r="Q95" i="7" s="1"/>
  <c r="H22" i="1"/>
  <c r="P21" i="7"/>
  <c r="Q21" i="7" s="1"/>
  <c r="P83" i="7"/>
  <c r="Q83" i="7" s="1"/>
  <c r="E100" i="7"/>
  <c r="F99" i="7" s="1"/>
  <c r="F140" i="14"/>
  <c r="E4" i="6"/>
  <c r="E137" i="6"/>
  <c r="F136" i="6" s="1"/>
  <c r="R89" i="4" l="1"/>
  <c r="R94" i="4"/>
  <c r="R97" i="4" s="1"/>
  <c r="R99" i="4" s="1"/>
  <c r="H16" i="1"/>
  <c r="P15" i="7"/>
  <c r="Q15" i="7" s="1"/>
  <c r="P113" i="7"/>
  <c r="Q113" i="7" s="1"/>
  <c r="P22" i="6"/>
  <c r="Q22" i="6" s="1"/>
  <c r="Q126" i="6"/>
  <c r="P126" i="6" s="1"/>
  <c r="D23" i="1"/>
  <c r="E159" i="6"/>
  <c r="E243" i="6"/>
  <c r="E242" i="6"/>
  <c r="E236" i="6"/>
  <c r="E235" i="6"/>
  <c r="E229" i="6"/>
  <c r="E228" i="6"/>
  <c r="E222" i="6"/>
  <c r="E221" i="6"/>
  <c r="E215" i="6"/>
  <c r="E214" i="6"/>
  <c r="E208" i="6"/>
  <c r="E207" i="6"/>
  <c r="E201" i="6"/>
  <c r="E200" i="6"/>
  <c r="E194" i="6"/>
  <c r="E193" i="6"/>
  <c r="E187" i="6"/>
  <c r="E186" i="6"/>
  <c r="E180" i="6"/>
  <c r="E179" i="6"/>
  <c r="E174" i="6"/>
  <c r="E173" i="6"/>
  <c r="E172" i="6"/>
  <c r="E167" i="6"/>
  <c r="E166" i="6"/>
  <c r="E158" i="6"/>
  <c r="E153" i="6"/>
  <c r="E152" i="6"/>
  <c r="E151" i="6"/>
  <c r="E145" i="6"/>
  <c r="E144" i="6"/>
  <c r="E131" i="6"/>
  <c r="E130" i="6"/>
  <c r="E124" i="6"/>
  <c r="E123" i="6"/>
  <c r="E117" i="6"/>
  <c r="E116" i="6"/>
  <c r="E110" i="6"/>
  <c r="E109" i="6"/>
  <c r="E103" i="6"/>
  <c r="E102" i="6"/>
  <c r="E96" i="6"/>
  <c r="E95" i="6"/>
  <c r="E89" i="6"/>
  <c r="E88" i="6"/>
  <c r="E82" i="6"/>
  <c r="E81" i="6"/>
  <c r="E75" i="6"/>
  <c r="E74" i="6"/>
  <c r="E68" i="6"/>
  <c r="E67" i="6"/>
  <c r="E61" i="6"/>
  <c r="E60" i="6"/>
  <c r="E54" i="6"/>
  <c r="E53" i="6"/>
  <c r="E47" i="6"/>
  <c r="E46" i="6"/>
  <c r="E40" i="6"/>
  <c r="E33" i="6"/>
  <c r="E32" i="6"/>
  <c r="E26" i="6"/>
  <c r="E25" i="6"/>
  <c r="E19" i="6"/>
  <c r="E18" i="6"/>
  <c r="E12" i="6"/>
  <c r="E11" i="6"/>
  <c r="E6" i="6"/>
  <c r="E5" i="6"/>
  <c r="F101" i="6" l="1"/>
  <c r="D18" i="1" s="1"/>
  <c r="F157" i="6"/>
  <c r="F185" i="6"/>
  <c r="F213" i="6"/>
  <c r="F241" i="6"/>
  <c r="F199" i="6"/>
  <c r="F227" i="6"/>
  <c r="F129" i="6"/>
  <c r="F115" i="6"/>
  <c r="F87" i="6"/>
  <c r="F73" i="6"/>
  <c r="F164" i="6"/>
  <c r="F143" i="6"/>
  <c r="F171" i="6"/>
  <c r="F66" i="6"/>
  <c r="F94" i="6"/>
  <c r="F122" i="6"/>
  <c r="F178" i="6"/>
  <c r="F206" i="6"/>
  <c r="F234" i="6"/>
  <c r="F80" i="6"/>
  <c r="F108" i="6"/>
  <c r="F192" i="6"/>
  <c r="F220" i="6"/>
  <c r="F59" i="6"/>
  <c r="F150" i="6"/>
  <c r="F52" i="6"/>
  <c r="F45" i="6"/>
  <c r="F31" i="6"/>
  <c r="F24" i="6"/>
  <c r="F17" i="6"/>
  <c r="F10" i="6"/>
  <c r="F3" i="6"/>
  <c r="Q110" i="6" l="1"/>
  <c r="P110" i="6" s="1"/>
  <c r="P5" i="6"/>
  <c r="Q5" i="6" s="1"/>
  <c r="P30" i="6"/>
  <c r="Q30" i="6" s="1"/>
  <c r="Q95" i="6"/>
  <c r="P95" i="6" s="1"/>
  <c r="P12" i="6"/>
  <c r="Q12" i="6" s="1"/>
  <c r="Q103" i="6"/>
  <c r="P103" i="6" s="1"/>
  <c r="Q118" i="6"/>
  <c r="P118" i="6" s="1"/>
  <c r="P29" i="6"/>
  <c r="Q29" i="6" s="1"/>
  <c r="Q100" i="6"/>
  <c r="P100" i="6" s="1"/>
  <c r="P18" i="6"/>
  <c r="Q18" i="6" s="1"/>
  <c r="P27" i="6"/>
  <c r="Q27" i="6" s="1"/>
  <c r="Q93" i="6"/>
  <c r="P93" i="6" s="1"/>
  <c r="P31" i="6"/>
  <c r="Q31" i="6" s="1"/>
  <c r="Q119" i="6"/>
  <c r="P119" i="6" s="1"/>
  <c r="Q112" i="6"/>
  <c r="P112" i="6" s="1"/>
  <c r="P25" i="6"/>
  <c r="Q25" i="6" s="1"/>
  <c r="Q105" i="6"/>
  <c r="P105" i="6" s="1"/>
  <c r="P32" i="6"/>
  <c r="Q32" i="6" s="1"/>
  <c r="P35" i="6"/>
  <c r="Q35" i="6" s="1"/>
  <c r="Q125" i="6"/>
  <c r="P125" i="6" s="1"/>
  <c r="Q121" i="6"/>
  <c r="P121" i="6" s="1"/>
  <c r="P24" i="6"/>
  <c r="Q24" i="6" s="1"/>
  <c r="P28" i="6"/>
  <c r="Q28" i="6" s="1"/>
  <c r="Q113" i="6"/>
  <c r="P113" i="6" s="1"/>
  <c r="P3" i="6"/>
  <c r="Q102" i="6"/>
  <c r="P7" i="6"/>
  <c r="Q7" i="6" s="1"/>
  <c r="Q115" i="6"/>
  <c r="P115" i="6" s="1"/>
  <c r="P11" i="6"/>
  <c r="Q11" i="6" s="1"/>
  <c r="Q122" i="6"/>
  <c r="P122" i="6" s="1"/>
  <c r="P14" i="6"/>
  <c r="Q14" i="6" s="1"/>
  <c r="Q108" i="6"/>
  <c r="P108" i="6" s="1"/>
  <c r="P20" i="6"/>
  <c r="Q20" i="6" s="1"/>
  <c r="Q114" i="6"/>
  <c r="P114" i="6" s="1"/>
  <c r="P23" i="6"/>
  <c r="Q23" i="6" s="1"/>
  <c r="Q94" i="6"/>
  <c r="P94" i="6" s="1"/>
  <c r="P19" i="6"/>
  <c r="Q19" i="6" s="1"/>
  <c r="Q104" i="6"/>
  <c r="P104" i="6" s="1"/>
  <c r="Q117" i="6"/>
  <c r="P117" i="6" s="1"/>
  <c r="P37" i="6"/>
  <c r="Q37" i="6" s="1"/>
  <c r="Q120" i="6"/>
  <c r="P120" i="6" s="1"/>
  <c r="P10" i="6"/>
  <c r="Q10" i="6" s="1"/>
  <c r="Q106" i="6"/>
  <c r="P106" i="6" s="1"/>
  <c r="P13" i="6"/>
  <c r="Q13" i="6" s="1"/>
  <c r="P6" i="6"/>
  <c r="Q6" i="6" s="1"/>
  <c r="Q109" i="6"/>
  <c r="P109" i="6" s="1"/>
  <c r="P15" i="6"/>
  <c r="Q15" i="6" s="1"/>
  <c r="Q97" i="6"/>
  <c r="P97" i="6" s="1"/>
  <c r="P4" i="6"/>
  <c r="Q4" i="6" s="1"/>
  <c r="Q99" i="6"/>
  <c r="P99" i="6" s="1"/>
  <c r="Q98" i="6"/>
  <c r="P98" i="6" s="1"/>
  <c r="P9" i="6"/>
  <c r="Q9" i="6" s="1"/>
  <c r="Q124" i="6"/>
  <c r="P124" i="6" s="1"/>
  <c r="P34" i="6"/>
  <c r="Q34" i="6" s="1"/>
  <c r="P36" i="6"/>
  <c r="Q36" i="6" s="1"/>
  <c r="Q116" i="6"/>
  <c r="P116" i="6" s="1"/>
  <c r="Q111" i="6"/>
  <c r="P111" i="6" s="1"/>
  <c r="P16" i="6"/>
  <c r="Q16" i="6" s="1"/>
  <c r="Q123" i="6"/>
  <c r="P123" i="6" s="1"/>
  <c r="P26" i="6"/>
  <c r="Q26" i="6" s="1"/>
  <c r="Q101" i="6"/>
  <c r="P101" i="6" s="1"/>
  <c r="P21" i="6"/>
  <c r="Q21" i="6" s="1"/>
  <c r="Q127" i="6"/>
  <c r="P127" i="6" s="1"/>
  <c r="P33" i="6"/>
  <c r="Q33" i="6" s="1"/>
  <c r="Q107" i="6"/>
  <c r="P107" i="6" s="1"/>
  <c r="P17" i="6"/>
  <c r="Q17" i="6" s="1"/>
  <c r="D6" i="1"/>
  <c r="D14" i="1"/>
  <c r="D29" i="1"/>
  <c r="D16" i="1"/>
  <c r="D26" i="1"/>
  <c r="D11" i="1"/>
  <c r="D13" i="1"/>
  <c r="D30" i="1"/>
  <c r="D25" i="1"/>
  <c r="D12" i="1"/>
  <c r="D15" i="1"/>
  <c r="D21" i="1"/>
  <c r="D24" i="1"/>
  <c r="D20" i="1"/>
  <c r="D38" i="1"/>
  <c r="D31" i="1"/>
  <c r="D33" i="1"/>
  <c r="D36" i="1"/>
  <c r="D7" i="1"/>
  <c r="D19" i="1"/>
  <c r="D28" i="1"/>
  <c r="D32" i="1"/>
  <c r="D8" i="1"/>
  <c r="D5" i="1"/>
  <c r="D10" i="1"/>
  <c r="D35" i="1"/>
  <c r="D37" i="1"/>
  <c r="D17" i="1"/>
  <c r="D27" i="1"/>
  <c r="D22" i="1"/>
  <c r="D34" i="1"/>
  <c r="D4" i="1"/>
  <c r="E39" i="6"/>
  <c r="K52" i="1"/>
  <c r="P102" i="6" l="1"/>
  <c r="Q3" i="6"/>
  <c r="E248" i="6"/>
  <c r="F38" i="6"/>
  <c r="L3" i="8"/>
  <c r="L4" i="8"/>
  <c r="L5" i="8"/>
  <c r="L6" i="8"/>
  <c r="L7" i="8"/>
  <c r="L8" i="8"/>
  <c r="L3" i="6"/>
  <c r="L8" i="11"/>
  <c r="L7" i="11"/>
  <c r="L6" i="11"/>
  <c r="L5" i="11"/>
  <c r="L4" i="11"/>
  <c r="L3" i="11"/>
  <c r="L8" i="10"/>
  <c r="L7" i="10"/>
  <c r="L6" i="10"/>
  <c r="L5" i="10"/>
  <c r="L4" i="10"/>
  <c r="L3" i="10"/>
  <c r="L8" i="9"/>
  <c r="L7" i="9"/>
  <c r="L6" i="9"/>
  <c r="L5" i="9"/>
  <c r="L4" i="9"/>
  <c r="L3" i="9"/>
  <c r="L6" i="6"/>
  <c r="L7" i="6"/>
  <c r="L5" i="6"/>
  <c r="L4" i="6"/>
  <c r="O6" i="4" l="1"/>
  <c r="O7" i="4"/>
  <c r="O8" i="4"/>
  <c r="O5" i="4"/>
  <c r="O9" i="4"/>
  <c r="Q96" i="6"/>
  <c r="P8" i="6"/>
  <c r="D9" i="1"/>
  <c r="D52" i="1" s="1"/>
  <c r="F248" i="6"/>
  <c r="E249" i="6" s="1"/>
  <c r="Q8" i="6" l="1"/>
  <c r="Q38" i="6" s="1"/>
  <c r="O87" i="4" s="1"/>
  <c r="P38" i="6"/>
  <c r="P96" i="6"/>
  <c r="P128" i="6" s="1"/>
  <c r="Q128" i="6"/>
  <c r="O93" i="4" l="1"/>
  <c r="O88" i="4"/>
  <c r="D98" i="11"/>
  <c r="D97" i="11"/>
  <c r="D90" i="11"/>
  <c r="D89" i="11"/>
  <c r="D82" i="11"/>
  <c r="D81" i="11"/>
  <c r="D74" i="11"/>
  <c r="D73" i="11"/>
  <c r="D66" i="11"/>
  <c r="D65" i="11"/>
  <c r="D57" i="11"/>
  <c r="D58" i="11"/>
  <c r="D50" i="11"/>
  <c r="D49" i="11"/>
  <c r="D42" i="11"/>
  <c r="D41" i="11"/>
  <c r="D34" i="11"/>
  <c r="D33" i="11"/>
  <c r="D26" i="11"/>
  <c r="D25" i="11"/>
  <c r="D18" i="11"/>
  <c r="D17" i="11"/>
  <c r="D10" i="11"/>
  <c r="D9" i="11"/>
  <c r="O89" i="4" l="1"/>
  <c r="O94" i="4"/>
  <c r="L10" i="11"/>
  <c r="L9" i="11"/>
  <c r="D246" i="6"/>
  <c r="D239" i="6"/>
  <c r="D232" i="6"/>
  <c r="D225" i="6"/>
  <c r="D218" i="6"/>
  <c r="D211" i="6"/>
  <c r="D204" i="6"/>
  <c r="D197" i="6"/>
  <c r="D190" i="6"/>
  <c r="D183" i="6"/>
  <c r="D176" i="6"/>
  <c r="D169" i="6"/>
  <c r="D155" i="6"/>
  <c r="D141" i="6"/>
  <c r="D134" i="6"/>
  <c r="D127" i="6"/>
  <c r="D120" i="6"/>
  <c r="D113" i="6"/>
  <c r="D106" i="6"/>
  <c r="D99" i="6"/>
  <c r="D92" i="6"/>
  <c r="D85" i="6"/>
  <c r="D78" i="6"/>
  <c r="D71" i="6"/>
  <c r="D64" i="6"/>
  <c r="D57" i="6"/>
  <c r="D50" i="6"/>
  <c r="D43" i="6"/>
  <c r="D36" i="6"/>
  <c r="O97" i="4" l="1"/>
  <c r="D274" i="10"/>
  <c r="D273" i="10"/>
  <c r="D266" i="10"/>
  <c r="D265" i="10"/>
  <c r="D258" i="10"/>
  <c r="D257" i="10"/>
  <c r="D250" i="10"/>
  <c r="D249" i="10"/>
  <c r="D242" i="10"/>
  <c r="D241" i="10"/>
  <c r="D234" i="10"/>
  <c r="D233" i="10"/>
  <c r="D226" i="10"/>
  <c r="D225" i="10"/>
  <c r="D218" i="10"/>
  <c r="D217" i="10"/>
  <c r="D210" i="10"/>
  <c r="D209" i="10"/>
  <c r="D202" i="10"/>
  <c r="D201" i="10"/>
  <c r="D194" i="10"/>
  <c r="D193" i="10"/>
  <c r="D186" i="10"/>
  <c r="D185" i="10"/>
  <c r="D178" i="10"/>
  <c r="D177" i="10"/>
  <c r="D170" i="10"/>
  <c r="D169" i="10"/>
  <c r="D162" i="10"/>
  <c r="D161" i="10"/>
  <c r="B267" i="10"/>
  <c r="B259" i="10"/>
  <c r="B251" i="10"/>
  <c r="B243" i="10"/>
  <c r="B235" i="10"/>
  <c r="B227" i="10"/>
  <c r="B219" i="10"/>
  <c r="O99" i="4" l="1"/>
  <c r="B211" i="10"/>
  <c r="B203" i="10"/>
  <c r="B195" i="10"/>
  <c r="B187" i="10"/>
  <c r="B179" i="10"/>
  <c r="B171" i="10"/>
  <c r="B163" i="10"/>
  <c r="D130" i="10" l="1"/>
  <c r="D129" i="10"/>
  <c r="D154" i="10"/>
  <c r="D153" i="10"/>
  <c r="D146" i="10"/>
  <c r="D145" i="10"/>
  <c r="D138" i="10"/>
  <c r="D137" i="10"/>
  <c r="D122" i="10"/>
  <c r="D121" i="10"/>
  <c r="D114" i="10"/>
  <c r="D113" i="10"/>
  <c r="D106" i="10"/>
  <c r="D105" i="10"/>
  <c r="D98" i="10"/>
  <c r="D97" i="10"/>
  <c r="D90" i="10"/>
  <c r="D89" i="10"/>
  <c r="D82" i="10"/>
  <c r="D81" i="10"/>
  <c r="D74" i="10"/>
  <c r="D73" i="10"/>
  <c r="D66" i="10"/>
  <c r="D65" i="10"/>
  <c r="D50" i="10" l="1"/>
  <c r="D49" i="10"/>
  <c r="D34" i="10"/>
  <c r="D33" i="10"/>
  <c r="D42" i="10"/>
  <c r="D41" i="10"/>
  <c r="D26" i="10"/>
  <c r="D25" i="10"/>
  <c r="D58" i="10"/>
  <c r="D57" i="10"/>
  <c r="D17" i="10"/>
  <c r="D18" i="10"/>
  <c r="D10" i="10"/>
  <c r="L10" i="10" s="1"/>
  <c r="D9" i="10"/>
  <c r="L9" i="10" s="1"/>
  <c r="E52" i="1" l="1"/>
  <c r="D74" i="9"/>
  <c r="D73" i="9"/>
  <c r="D66" i="9"/>
  <c r="D65" i="9"/>
  <c r="D58" i="9"/>
  <c r="D57" i="9"/>
  <c r="D50" i="9"/>
  <c r="D49" i="9"/>
  <c r="D42" i="9"/>
  <c r="D41" i="9"/>
  <c r="D34" i="9"/>
  <c r="D33" i="9"/>
  <c r="D26" i="9"/>
  <c r="D25" i="9"/>
  <c r="D18" i="9"/>
  <c r="D17" i="9"/>
  <c r="D10" i="9"/>
  <c r="D9" i="9"/>
  <c r="L9" i="9" s="1"/>
  <c r="D138" i="8"/>
  <c r="D137" i="8"/>
  <c r="D130" i="8"/>
  <c r="D129" i="8"/>
  <c r="D122" i="8"/>
  <c r="D121" i="8"/>
  <c r="D114" i="8"/>
  <c r="D113" i="8"/>
  <c r="D106" i="8"/>
  <c r="D105" i="8"/>
  <c r="D98" i="8"/>
  <c r="D97" i="8"/>
  <c r="D90" i="8"/>
  <c r="D89" i="8"/>
  <c r="D82" i="8"/>
  <c r="D81" i="8"/>
  <c r="D74" i="8"/>
  <c r="D73" i="8"/>
  <c r="D66" i="8"/>
  <c r="D65" i="8"/>
  <c r="D58" i="8"/>
  <c r="D57" i="8"/>
  <c r="D50" i="8"/>
  <c r="D49" i="8"/>
  <c r="D34" i="8"/>
  <c r="D33" i="8"/>
  <c r="D42" i="8"/>
  <c r="D41" i="8"/>
  <c r="D26" i="8"/>
  <c r="D25" i="8"/>
  <c r="D18" i="8"/>
  <c r="D17" i="8"/>
  <c r="L10" i="9" l="1"/>
  <c r="D10" i="8"/>
  <c r="L10" i="8" s="1"/>
  <c r="D9" i="8"/>
  <c r="L9" i="8" s="1"/>
  <c r="D370" i="7" l="1"/>
  <c r="D369" i="7"/>
  <c r="D362" i="7"/>
  <c r="D361" i="7"/>
  <c r="I52" i="1"/>
  <c r="G52" i="1"/>
  <c r="D354" i="7"/>
  <c r="D353" i="7"/>
  <c r="D346" i="7"/>
  <c r="D345" i="7"/>
  <c r="D337" i="7" l="1"/>
  <c r="D338" i="7" l="1"/>
  <c r="D330" i="7"/>
  <c r="D329" i="7"/>
  <c r="D322" i="7"/>
  <c r="D321" i="7"/>
  <c r="D314" i="7"/>
  <c r="D313" i="7"/>
  <c r="D306" i="7"/>
  <c r="D305" i="7"/>
  <c r="D298" i="7"/>
  <c r="D297" i="7"/>
  <c r="D290" i="7"/>
  <c r="D289" i="7"/>
  <c r="D282" i="7"/>
  <c r="D281" i="7"/>
  <c r="D274" i="7"/>
  <c r="D273" i="7"/>
  <c r="D266" i="7" l="1"/>
  <c r="D265" i="7"/>
  <c r="D258" i="7"/>
  <c r="D257" i="7"/>
  <c r="D250" i="7"/>
  <c r="D249" i="7"/>
  <c r="L10" i="7" l="1"/>
  <c r="O12" i="4" s="1"/>
  <c r="L9" i="7"/>
  <c r="D30" i="6"/>
  <c r="D29" i="6"/>
  <c r="D23" i="6"/>
  <c r="D22" i="6"/>
  <c r="D16" i="6"/>
  <c r="D15" i="6"/>
  <c r="D9" i="6"/>
  <c r="L8" i="6" l="1"/>
  <c r="O10" i="4" s="1"/>
  <c r="D240" i="6"/>
  <c r="D233" i="6"/>
  <c r="D226" i="6"/>
  <c r="D219" i="6"/>
  <c r="D212" i="6"/>
  <c r="D205" i="6"/>
  <c r="D198" i="6"/>
  <c r="D191" i="6"/>
  <c r="D184" i="6"/>
  <c r="D177" i="6"/>
  <c r="D170" i="6"/>
  <c r="D163" i="6"/>
  <c r="D156" i="6"/>
  <c r="D149" i="6"/>
  <c r="D142" i="6"/>
  <c r="D135" i="6"/>
  <c r="D128" i="6"/>
  <c r="D121" i="6"/>
  <c r="D114" i="6"/>
  <c r="D107" i="6"/>
  <c r="D100" i="6"/>
  <c r="D93" i="6"/>
  <c r="D86" i="6"/>
  <c r="D79" i="6"/>
  <c r="D72" i="6"/>
  <c r="D65" i="6"/>
  <c r="D58" i="6"/>
  <c r="D51" i="6"/>
  <c r="D44" i="6"/>
  <c r="D37" i="6"/>
  <c r="L9" i="6" l="1"/>
  <c r="O11" i="4" s="1"/>
  <c r="Y52" i="1"/>
  <c r="W52" i="1"/>
  <c r="U52" i="1"/>
  <c r="S52" i="1"/>
  <c r="O52" i="1"/>
  <c r="Q52" i="1"/>
  <c r="M52" i="1" l="1"/>
  <c r="E20" i="7"/>
  <c r="F19" i="7" s="1"/>
  <c r="H6" i="1" l="1"/>
  <c r="P104" i="7"/>
  <c r="Q104" i="7" s="1"/>
  <c r="P5" i="7"/>
  <c r="E373" i="7"/>
  <c r="Q5" i="7" l="1"/>
  <c r="E379" i="7"/>
  <c r="F371" i="7"/>
  <c r="P49" i="7" l="1"/>
  <c r="P94" i="7"/>
  <c r="F379" i="7"/>
  <c r="E380" i="7" s="1"/>
  <c r="H48" i="1"/>
  <c r="H52" i="1" s="1"/>
  <c r="Q94" i="7" l="1"/>
  <c r="Q125" i="7" s="1"/>
  <c r="P87" i="4" s="1"/>
  <c r="P125" i="7"/>
  <c r="Q49" i="7"/>
  <c r="Q50" i="7" s="1"/>
  <c r="P50" i="7"/>
  <c r="V85" i="4" l="1"/>
  <c r="V88" i="4" s="1"/>
  <c r="V89" i="4" s="1"/>
  <c r="P93" i="4"/>
  <c r="V93" i="4" s="1"/>
  <c r="P88" i="4"/>
  <c r="P89" i="4" l="1"/>
  <c r="P94" i="4"/>
  <c r="P97" i="4" l="1"/>
  <c r="V94" i="4"/>
  <c r="P99" i="4" l="1"/>
  <c r="V97" i="4"/>
  <c r="V99" i="4" s="1"/>
</calcChain>
</file>

<file path=xl/sharedStrings.xml><?xml version="1.0" encoding="utf-8"?>
<sst xmlns="http://schemas.openxmlformats.org/spreadsheetml/2006/main" count="12216" uniqueCount="920">
  <si>
    <t>LOCALIZACIÓN DE SUMIDEROS MUNICIPIO DE PALMIRA</t>
  </si>
  <si>
    <t>N°</t>
  </si>
  <si>
    <t>COMUNA 1</t>
  </si>
  <si>
    <t>COMUNA 2</t>
  </si>
  <si>
    <t>COMUNA 3</t>
  </si>
  <si>
    <t>COMUNA 4</t>
  </si>
  <si>
    <t xml:space="preserve"> COMUNA 5</t>
  </si>
  <si>
    <t>COMUNA 6</t>
  </si>
  <si>
    <t>COMUNA 7</t>
  </si>
  <si>
    <t>SECTOR</t>
  </si>
  <si>
    <t>MANZ</t>
  </si>
  <si>
    <t>Coronado</t>
  </si>
  <si>
    <t>Urbanización Llano Grande</t>
  </si>
  <si>
    <t>Barrio Fray Luis Amigo</t>
  </si>
  <si>
    <t>Barrio Jorge Eliecer Gaitan</t>
  </si>
  <si>
    <t>Barrio Primero de Mayo</t>
  </si>
  <si>
    <t>Barrio Central</t>
  </si>
  <si>
    <t>Barrio las Delicias</t>
  </si>
  <si>
    <t>Urbanización Molinos</t>
  </si>
  <si>
    <t>Urbanización Caña Real</t>
  </si>
  <si>
    <t>Barrio Santa Ana</t>
  </si>
  <si>
    <t>Barrio Alfonso lopez</t>
  </si>
  <si>
    <t>Barrio Providencia</t>
  </si>
  <si>
    <t>Barrio La Trinidad</t>
  </si>
  <si>
    <t>Barrio Recreo</t>
  </si>
  <si>
    <t>Urbanización Llanos de la Rivera</t>
  </si>
  <si>
    <t>Barrio Loreto</t>
  </si>
  <si>
    <t>Barrio San Pedro</t>
  </si>
  <si>
    <t>Barrio Colombina</t>
  </si>
  <si>
    <t>Barrio las Victorias</t>
  </si>
  <si>
    <t>Conjunto Villa Mercedes</t>
  </si>
  <si>
    <t>Barrio el Prado</t>
  </si>
  <si>
    <t>Barrio Colombia</t>
  </si>
  <si>
    <t>Barrio Danubio</t>
  </si>
  <si>
    <t>Barrio Libertadores</t>
  </si>
  <si>
    <t>Barrio el Trebol</t>
  </si>
  <si>
    <t>Urbanizacion Beltran</t>
  </si>
  <si>
    <t>Barrio Industrial</t>
  </si>
  <si>
    <t>Barrio las Acacias</t>
  </si>
  <si>
    <t>Barrio Santa Rita</t>
  </si>
  <si>
    <t>Barrio La Libertad</t>
  </si>
  <si>
    <t>Urbanización Papayal</t>
  </si>
  <si>
    <t>Urbanizacion Guayacanes del Sembrador</t>
  </si>
  <si>
    <t>Urbanizacion Reserva de  Zamorano</t>
  </si>
  <si>
    <t>Urbanización Portal de las Palmas</t>
  </si>
  <si>
    <t>Barrio Llano Grande</t>
  </si>
  <si>
    <t>Barrio Obrero</t>
  </si>
  <si>
    <t>Barrio San Carlos</t>
  </si>
  <si>
    <t>Barrio Fatima</t>
  </si>
  <si>
    <t>Urbanizacion Portales del Sembrador</t>
  </si>
  <si>
    <t>Urbanizacion Molinos de Comfandi</t>
  </si>
  <si>
    <t>Urbanización Juan Pablo II</t>
  </si>
  <si>
    <t>Barrio Concordia</t>
  </si>
  <si>
    <t>Barrio San Cayetano</t>
  </si>
  <si>
    <t>Barrio Campestre</t>
  </si>
  <si>
    <t>Barrio Ciudadela Palmira</t>
  </si>
  <si>
    <t>Urbanizacion Guayacanes del Ingenio</t>
  </si>
  <si>
    <t>Urbanizacion Palma Real</t>
  </si>
  <si>
    <t>Conjunto Residencial Miele</t>
  </si>
  <si>
    <t>Barrio Emilia</t>
  </si>
  <si>
    <t>Barrio Bizerta</t>
  </si>
  <si>
    <t>Barrio Palmeras</t>
  </si>
  <si>
    <t>Barrio el Triunfo</t>
  </si>
  <si>
    <t>Urbanizacion Poblado de Lourdes</t>
  </si>
  <si>
    <t>Multicentro Palmira</t>
  </si>
  <si>
    <t>Barrio Uribe Uribe</t>
  </si>
  <si>
    <t>Barrio Caicelandia</t>
  </si>
  <si>
    <t>Urbanizacion el Sembrador</t>
  </si>
  <si>
    <t>Urbanizacion Villa de Caimitos</t>
  </si>
  <si>
    <t>Conjunto Residencial Natura</t>
  </si>
  <si>
    <t>Barrio Santa Barbara Conjunto Villa de las Palmas</t>
  </si>
  <si>
    <t>Barrio Palmeras de Oriente</t>
  </si>
  <si>
    <t>Urbanización Las Flores</t>
  </si>
  <si>
    <t>Urbanizacion Portales de Recreo</t>
  </si>
  <si>
    <t>Urbanizacion Villa del Rosario</t>
  </si>
  <si>
    <t>Urbanización Ignacio Torres</t>
  </si>
  <si>
    <t>Barrio Pomona</t>
  </si>
  <si>
    <t>Barrio Sauces</t>
  </si>
  <si>
    <t>Conjunto residencial las flores Campestre</t>
  </si>
  <si>
    <t>Barrio Petruc</t>
  </si>
  <si>
    <t>Urbanizacion Hugo Varela</t>
  </si>
  <si>
    <t>Urbanización Santa Teresita</t>
  </si>
  <si>
    <t>Barrio Rivera Escobar</t>
  </si>
  <si>
    <t>Barrio San Jorge</t>
  </si>
  <si>
    <t>Urbanización El Paraiso</t>
  </si>
  <si>
    <t>Barrio Santa Clara</t>
  </si>
  <si>
    <t>Urbanizacion el Caimito</t>
  </si>
  <si>
    <t>Conjunto Residencial Mulino</t>
  </si>
  <si>
    <t>Barrio Olimpico</t>
  </si>
  <si>
    <t>Barrio Jose A. Galan</t>
  </si>
  <si>
    <t>Barrio Independencia</t>
  </si>
  <si>
    <t>Urbanizacion Simon Bolivar</t>
  </si>
  <si>
    <t>Parque del Azucar</t>
  </si>
  <si>
    <t>Condominio entre Palmas</t>
  </si>
  <si>
    <t>Barrio 7 de agosto</t>
  </si>
  <si>
    <t>Urbanizacion Los Robles</t>
  </si>
  <si>
    <t>Urbanizacion Villa Diana</t>
  </si>
  <si>
    <t>Urbanización Betania de Confandi</t>
  </si>
  <si>
    <t>Condminio Palmas de la Hacienda</t>
  </si>
  <si>
    <t>Urbanización Portal de Buenos Aires</t>
  </si>
  <si>
    <t>Urbanizacion Guayacan</t>
  </si>
  <si>
    <t>Urbanizacion Harold Eder</t>
  </si>
  <si>
    <t>Urbanización Villa Claudia</t>
  </si>
  <si>
    <t xml:space="preserve">Condominio Casas del Saman </t>
  </si>
  <si>
    <t>Urbanización Hernan Acevedo</t>
  </si>
  <si>
    <t>Universidad Nacional</t>
  </si>
  <si>
    <t>Urbanizacion Bosques del Eden</t>
  </si>
  <si>
    <t>Barrio la Benedicta</t>
  </si>
  <si>
    <t>Condominio Casas del Saman II</t>
  </si>
  <si>
    <t>Barrio San Jose</t>
  </si>
  <si>
    <t>Barrio Chapinero</t>
  </si>
  <si>
    <t>Urbanizacion La Carbonara</t>
  </si>
  <si>
    <t>Barrio Departamental</t>
  </si>
  <si>
    <t>Condominio Casas del Saman III</t>
  </si>
  <si>
    <t>Barrio Brisas del Romero</t>
  </si>
  <si>
    <t>Urbanizacion Las Americas</t>
  </si>
  <si>
    <t>Barrio la Esperanza</t>
  </si>
  <si>
    <t>Barrio Mirriñao</t>
  </si>
  <si>
    <t>Barrio Prados de Oriente</t>
  </si>
  <si>
    <t>Urbanización la Perseverancia</t>
  </si>
  <si>
    <t>Conjunto Residencial Rincon de Mirriñao</t>
  </si>
  <si>
    <t>Urbanización Bosques de Morelia</t>
  </si>
  <si>
    <t>Barrio Sesquicentenario</t>
  </si>
  <si>
    <t>Hacienda Carbonara Manuelita</t>
  </si>
  <si>
    <t>Urbanización Los Samanes</t>
  </si>
  <si>
    <t>Barrio Luis Carlos Galan</t>
  </si>
  <si>
    <t>Urbanizacion Emanuel de la Merced</t>
  </si>
  <si>
    <t>Barrio Santa Isabel</t>
  </si>
  <si>
    <t>Condominio Portal Palermo</t>
  </si>
  <si>
    <t>Urbanizacion Villa Praga</t>
  </si>
  <si>
    <t>Barrio Estonia</t>
  </si>
  <si>
    <t>Urbanización Caminos de la Hacienda</t>
  </si>
  <si>
    <t>Barrio Coperativa de Trabajo Manuelita</t>
  </si>
  <si>
    <t>Barrio Berlin</t>
  </si>
  <si>
    <t>Urbanizacion Parques de la Italia</t>
  </si>
  <si>
    <t>Barrio Zamorano -Barrio las Vegas-Barrio los Mangos</t>
  </si>
  <si>
    <t>Barrio Versalles</t>
  </si>
  <si>
    <t>Urbanización Villa Fontana</t>
  </si>
  <si>
    <t>Urbanizacion Ciudadela Confaunion</t>
  </si>
  <si>
    <t>Urbanizacion Bosques de Versalles</t>
  </si>
  <si>
    <t>Urbanizacion Villa Toscana</t>
  </si>
  <si>
    <t>Urbanizacion Monteclaro</t>
  </si>
  <si>
    <t>Urbanización Altamira</t>
  </si>
  <si>
    <t>Urbanización Chapinero 32</t>
  </si>
  <si>
    <t>Urbanizacion La Alameda</t>
  </si>
  <si>
    <t>Urbanizacion Samanes de la Merced</t>
  </si>
  <si>
    <t>Urbanización Chapinero Sur</t>
  </si>
  <si>
    <t>Urbanización Boulevar de las Mercedes</t>
  </si>
  <si>
    <t>Urbanización Almenares de la Merced</t>
  </si>
  <si>
    <t>Urbanizacion Senderos de La Italia</t>
  </si>
  <si>
    <t>Urbanizacion la Cosecha</t>
  </si>
  <si>
    <t>Barrio Las Mercedes</t>
  </si>
  <si>
    <t>Urbanizacion Doral de la Italia</t>
  </si>
  <si>
    <t>Urbanizacion el Lago</t>
  </si>
  <si>
    <t>Conjunto Residencial Bosques de las Mercedes</t>
  </si>
  <si>
    <t>Urbanización Campos de la Italia</t>
  </si>
  <si>
    <t>Urbanización Quintas de Zamorano</t>
  </si>
  <si>
    <t>Urbanización Parques de las Mercedes</t>
  </si>
  <si>
    <t>Urbanización Reserva de la Italia</t>
  </si>
  <si>
    <t>Urbanización Palo Verde</t>
  </si>
  <si>
    <t>Instituto Industrial</t>
  </si>
  <si>
    <t>Urbanización Quintas de la Italia</t>
  </si>
  <si>
    <t>Urbanización Bosques de Cenaprov</t>
  </si>
  <si>
    <t>Urbanización Villa de Cañamiel</t>
  </si>
  <si>
    <t>Urbanización Malibu de la Italia</t>
  </si>
  <si>
    <t>Urbanización Balcones Altamira</t>
  </si>
  <si>
    <t>Urbanización  Brisas de la Italia</t>
  </si>
  <si>
    <t>Condiminio Campestre Paraiso de las Mercedes</t>
  </si>
  <si>
    <t>Urbanización Paraiso de la Italia</t>
  </si>
  <si>
    <t>Urbanización Conjunto de las Mercedes</t>
  </si>
  <si>
    <t>Urbanización Almendros de la Italia</t>
  </si>
  <si>
    <t>Urbanización Plazuelas de las Mercedes</t>
  </si>
  <si>
    <t>Urbanizacón Paseo de la Italia</t>
  </si>
  <si>
    <t>Condominio Reserva de las Mercedes</t>
  </si>
  <si>
    <t>Urbanizacion Remanso de Italia</t>
  </si>
  <si>
    <t>Urbanización Paraiso de la Mercedes</t>
  </si>
  <si>
    <t>Urbanización Tulipanes de la Italia</t>
  </si>
  <si>
    <t>Condominio Valle de las Palmas</t>
  </si>
  <si>
    <t>Urbanización Cerezos de la Italia</t>
  </si>
  <si>
    <t>Conjunto Villa Real</t>
  </si>
  <si>
    <t>Urbanización Acacias de la Italia</t>
  </si>
  <si>
    <t>Barrio Nuevo</t>
  </si>
  <si>
    <t>Urbanización Poblado Comfaunion</t>
  </si>
  <si>
    <t>Urbanización Plaza Campestre</t>
  </si>
  <si>
    <t>Urbanización Campestre Palmira</t>
  </si>
  <si>
    <t>Urbanización Santa Maria de Palmar</t>
  </si>
  <si>
    <t>TOTAL</t>
  </si>
  <si>
    <t>BARRIO</t>
  </si>
  <si>
    <t>NOMENCLATURA</t>
  </si>
  <si>
    <t>Carrera</t>
  </si>
  <si>
    <t>Calle</t>
  </si>
  <si>
    <t>Avenida</t>
  </si>
  <si>
    <t>OBSERVACIONES</t>
  </si>
  <si>
    <t>Callejón</t>
  </si>
  <si>
    <t>SUMD</t>
  </si>
  <si>
    <t>Urbanizacion 20 de Julio</t>
  </si>
  <si>
    <t>Urbanización 20 de Julio</t>
  </si>
  <si>
    <t>Ubanización Mi promesa</t>
  </si>
  <si>
    <t>Santo Domingo - De la Muerte- Saavedra</t>
  </si>
  <si>
    <t>Manzanas atipicas, conformada por los asentamientos irregulares, propios del sector.</t>
  </si>
  <si>
    <t>Manzana</t>
  </si>
  <si>
    <t>Sumidero</t>
  </si>
  <si>
    <t>Urbanización Mi promesa</t>
  </si>
  <si>
    <t>Sumideros</t>
  </si>
  <si>
    <t>57-57a-58-58a-58d-58e-59</t>
  </si>
  <si>
    <t>34-34a-34c-34e-35-36-37</t>
  </si>
  <si>
    <t>60-60a-60b-61-61a-62-62a-63-63a-64</t>
  </si>
  <si>
    <t>35a-35b-35c</t>
  </si>
  <si>
    <t>65a-66-66a-66b</t>
  </si>
  <si>
    <t>63-64-65-66</t>
  </si>
  <si>
    <t>43-41</t>
  </si>
  <si>
    <t>43A-42- 42A- 42A BIS-42B -42C</t>
  </si>
  <si>
    <t>59-59B -61B -61-60 -64</t>
  </si>
  <si>
    <t>42 -41 -40-39-38-37-35-35A</t>
  </si>
  <si>
    <t>60-61-64</t>
  </si>
  <si>
    <t>38-38a-38b-39-39a-39b-40-40a-40b-41</t>
  </si>
  <si>
    <t>44-44a-45-46bis-46a-46b-47</t>
  </si>
  <si>
    <t>57-57a-58-58a-58b-58d-59</t>
  </si>
  <si>
    <t>43-44</t>
  </si>
  <si>
    <t>42a-43</t>
  </si>
  <si>
    <t>57-57a-58-58a-58b-58c-59</t>
  </si>
  <si>
    <t>38-38a-38b-39-40-40a-41-41a-42bis-42a</t>
  </si>
  <si>
    <t>57-57a-58-58a-58b-58c</t>
  </si>
  <si>
    <t>38-39-40-41-41a</t>
  </si>
  <si>
    <t>54B-54C-55-55A-56-56A-57</t>
  </si>
  <si>
    <t>46-46A-47</t>
  </si>
  <si>
    <t>54A-54B-54C-55-55A-56-56A-57</t>
  </si>
  <si>
    <t>41-42-42a-43-44-45-46</t>
  </si>
  <si>
    <t>55-55a-56-56a-57</t>
  </si>
  <si>
    <t>38-39-40-41</t>
  </si>
  <si>
    <t>37-38</t>
  </si>
  <si>
    <t>55-55a-56-56a-57-57b-58-58a-58b-58c-59</t>
  </si>
  <si>
    <t>55-56a-57b-5a-58c</t>
  </si>
  <si>
    <t>35-35a-35b-36-36a-36b-36c-37</t>
  </si>
  <si>
    <t>55-56-57-57a-57b-57d-58-58a</t>
  </si>
  <si>
    <t>34d-34e-34g-35</t>
  </si>
  <si>
    <t>58a-58b-59-59a-59b-60</t>
  </si>
  <si>
    <t>34c-34e-34g-35</t>
  </si>
  <si>
    <t>54-55-56-57-57a-57b-57c-57d-58a-58abis-58b</t>
  </si>
  <si>
    <t>34a-34b-34d</t>
  </si>
  <si>
    <t>57a-57b-57d-58-58a-58b-59-59a-59d-60-64a-65</t>
  </si>
  <si>
    <t>28-34-34a-34b-34d</t>
  </si>
  <si>
    <t>De las 25 manzanas 16 corresponden a uso residencial, las otras 9 manzanas restantes pertenecen a la hacienda la carbonera manuelita SA</t>
  </si>
  <si>
    <t>Diagonal</t>
  </si>
  <si>
    <t>60-60a-61</t>
  </si>
  <si>
    <t>31b-31c-31d</t>
  </si>
  <si>
    <t>65-65a-65b-65c-65d-65e</t>
  </si>
  <si>
    <t>63a-64a-64b-64c-64d-64e</t>
  </si>
  <si>
    <t>65-65a-66-66a-67-67a-68-68a-69-69a-69b-70-71-71a-72</t>
  </si>
  <si>
    <t>28a-28b-28c-28d-28e-28f-29a-29b-30a-31-31a-31b-31c-31d-32-32a-33-33a-34-34a-34b-35-35a</t>
  </si>
  <si>
    <t>59-59a-59b-60-61-61a-62-62a-63a-64-65-65a-66-67-67bis</t>
  </si>
  <si>
    <t>66a-67-67a-67b-68-68a-68b-69</t>
  </si>
  <si>
    <t>28-28a-28b-28c</t>
  </si>
  <si>
    <t>73-74</t>
  </si>
  <si>
    <t>22-23-24-26-27-28</t>
  </si>
  <si>
    <t>25-25a-26-26a-27a-28</t>
  </si>
  <si>
    <t>66-66a-67-67a-68-69-69a-69b-69c-69d-69e-69f-70-70a-71-71a-72</t>
  </si>
  <si>
    <t>69-69a-69b-69c-69d-69e-69f-70-70a-71-71a</t>
  </si>
  <si>
    <t>25-25a-26-26a</t>
  </si>
  <si>
    <t>65b-65c-65d-65e-66</t>
  </si>
  <si>
    <t>25-25a-26</t>
  </si>
  <si>
    <t>24-25</t>
  </si>
  <si>
    <t>71b-72</t>
  </si>
  <si>
    <t>71b-72-73</t>
  </si>
  <si>
    <t>19-20-21-24</t>
  </si>
  <si>
    <t>71-71a-71b</t>
  </si>
  <si>
    <t>19-22</t>
  </si>
  <si>
    <t>69-69a-70-70a-71</t>
  </si>
  <si>
    <t>19-20-21-22</t>
  </si>
  <si>
    <t>Urbanización Parques de Belen</t>
  </si>
  <si>
    <t>69-69a-70-70a-71-71a-71b-71c</t>
  </si>
  <si>
    <t>18-19</t>
  </si>
  <si>
    <t>46-46A-47A-48-49-51-51A-52-53-54-54A-55-56</t>
  </si>
  <si>
    <t>43-43A-43B-44-44A-45-45A-46-46A-46B-47</t>
  </si>
  <si>
    <t>45-46</t>
  </si>
  <si>
    <t>42-42a-43-43a-44-44a-45-45a-46</t>
  </si>
  <si>
    <t>44-44a-45a-46</t>
  </si>
  <si>
    <t>43a-43b-43c-44-44a-45</t>
  </si>
  <si>
    <t>42-44-46</t>
  </si>
  <si>
    <t>46-46a-47-47a-48a-49-50-51-52a-54</t>
  </si>
  <si>
    <t>42-42b-42d-43</t>
  </si>
  <si>
    <t>40-41-42</t>
  </si>
  <si>
    <t>Transversal</t>
  </si>
  <si>
    <t>42-46</t>
  </si>
  <si>
    <t>51-51a-52-53-54</t>
  </si>
  <si>
    <t>35-39</t>
  </si>
  <si>
    <t>36a-36b-37-37a-37b-37c-38</t>
  </si>
  <si>
    <t>47-47a-48-48a-49-50-51</t>
  </si>
  <si>
    <t>35-36-36a-36b-36c-37-37a-37b-37c</t>
  </si>
  <si>
    <t>47-48-49-50-51-52-53</t>
  </si>
  <si>
    <t>34-34A-34B-34C</t>
  </si>
  <si>
    <t>https://goo.gl/maps/hee3N8FBtqB9nh6M8</t>
  </si>
  <si>
    <t>UBICACIÓN</t>
  </si>
  <si>
    <t>47-51-51A-52-52A-52B</t>
  </si>
  <si>
    <t>31-32-33-34</t>
  </si>
  <si>
    <t>https://goo.gl/maps/58NE6SzmdTevB1EM6</t>
  </si>
  <si>
    <t>https://goo.gl/maps/7h3URXZ9QoksWrUp9</t>
  </si>
  <si>
    <t>https://goo.gl/maps/Zq2mCmTjHYhgRvkT7</t>
  </si>
  <si>
    <t>42-44-47</t>
  </si>
  <si>
    <t>34-34a-34c-34d-35</t>
  </si>
  <si>
    <t>36-37</t>
  </si>
  <si>
    <t>35-35b-36-36a-36b</t>
  </si>
  <si>
    <t>https://goo.gl/maps/j6ChjH2aDEfxi8TK7</t>
  </si>
  <si>
    <t>34c-34d-34f</t>
  </si>
  <si>
    <t>https://goo.gl/maps/uhLnXfPXm55SVuEW8</t>
  </si>
  <si>
    <t>47-47a-48-48a-49-49a-50-50a</t>
  </si>
  <si>
    <t>https://goo.gl/maps/gkYFJcFtLqfquqWQ7</t>
  </si>
  <si>
    <t>https://goo.gl/maps/YdQHfuH1oz5S6imx7</t>
  </si>
  <si>
    <t>https://goo.gl/maps/bwY7t5q2NghgxwN37</t>
  </si>
  <si>
    <t>48a-49-50-51-52</t>
  </si>
  <si>
    <t>48-48a</t>
  </si>
  <si>
    <t>28-28a-29-30-30a-30b-30c</t>
  </si>
  <si>
    <t>https://goo.gl/maps/dAvbMCKLXwho4PQH6</t>
  </si>
  <si>
    <t>47-47a-47b-487c-48</t>
  </si>
  <si>
    <t>30b</t>
  </si>
  <si>
    <t>28-28a-29-29a-30-30a-31</t>
  </si>
  <si>
    <t>43a-44-44a-45-45a-45b-46-46a-47</t>
  </si>
  <si>
    <t>28-30-31</t>
  </si>
  <si>
    <t>https://goo.gl/maps/BL8svUkSMXoa6wfH8</t>
  </si>
  <si>
    <t>https://goo.gl/maps/ydZDMFydquuo8dxt8</t>
  </si>
  <si>
    <t>https://goo.gl/maps/n52vp5Y9VqNbf7JW8</t>
  </si>
  <si>
    <t>42-43-44-45-46-47</t>
  </si>
  <si>
    <t>32-32a-32b-34</t>
  </si>
  <si>
    <t>42-43-43a-44-45-45a-47</t>
  </si>
  <si>
    <t>28-29-30-31-32</t>
  </si>
  <si>
    <t>40-41-42-43-44-44a-45-45a-46</t>
  </si>
  <si>
    <t>24-25-26-27-28</t>
  </si>
  <si>
    <t>43-44-44a-45-45a-45b-46</t>
  </si>
  <si>
    <t>https://goo.gl/maps/sAFtcBk6bowVENeZ9</t>
  </si>
  <si>
    <t>43-44-45-46-47-47a-47b-48-49</t>
  </si>
  <si>
    <t>20-21-22-23-24-25-25a-25b-26-27-27a-28</t>
  </si>
  <si>
    <t>https://goo.gl/maps/xPQKVD4BUdZ3Y4Hz9</t>
  </si>
  <si>
    <t>https://goo.gl/maps/zwstm9FjGfErwcVj6</t>
  </si>
  <si>
    <t>54-55-56-57-58-59-60-61-62-63</t>
  </si>
  <si>
    <t>24-25-25a-26-26a-27-27a-28</t>
  </si>
  <si>
    <t>https://goo.gl/maps/Wbu9Jo1K2usTHk9f6</t>
  </si>
  <si>
    <t>https://goo.gl/maps/gBSPY83wvbNLrmKZA</t>
  </si>
  <si>
    <t>https://goo.gl/maps/j1y3Rbkj5XDtJpcQ7</t>
  </si>
  <si>
    <t>https://goo.gl/maps/qbMdCXmog7qJdoWL8</t>
  </si>
  <si>
    <t>19-20-20a-20b-21</t>
  </si>
  <si>
    <t>43-44-45-46-47</t>
  </si>
  <si>
    <t>43-46</t>
  </si>
  <si>
    <t>19-20</t>
  </si>
  <si>
    <t>https://goo.gl/maps/63yCrA3oM2xeeV3S9</t>
  </si>
  <si>
    <t>23-24</t>
  </si>
  <si>
    <t>54-57</t>
  </si>
  <si>
    <t>25-26</t>
  </si>
  <si>
    <t>https://goo.gl/maps/FAJi7WJqSg7Qs1Ci7</t>
  </si>
  <si>
    <t>https://goo.gl/maps/bagXM7tTGPQwMYaF9</t>
  </si>
  <si>
    <t>https://goo.gl/maps/pQhrRqFf8JTVjF9y6</t>
  </si>
  <si>
    <t>https://goo.gl/maps/TEiLZNNZPutodsRo8</t>
  </si>
  <si>
    <t>58-60-61</t>
  </si>
  <si>
    <t>https://goo.gl/maps/Gh85hBUwLksNXCCX9</t>
  </si>
  <si>
    <t>57-58</t>
  </si>
  <si>
    <t>https://goo.gl/maps/ZZECoWvCoerZSDWT9</t>
  </si>
  <si>
    <t>https://goo.gl/maps/Vo5fmiK1oKCjGkkb7</t>
  </si>
  <si>
    <t>https://goo.gl/maps/rbH9Ge32aDdLZobY7</t>
  </si>
  <si>
    <t>https://goo.gl/maps/zLhzva18kQndV9zA8</t>
  </si>
  <si>
    <t>https://goo.gl/maps/9o6p3TdXmM9XShm47</t>
  </si>
  <si>
    <t>https://goo.gl/maps/HU2HQDLZaALLutzNA</t>
  </si>
  <si>
    <t>https://goo.gl/maps/UtKgPSxGtFqBJYNY9</t>
  </si>
  <si>
    <t>https://goo.gl/maps/CgBGoC1LJ5w9E49G7</t>
  </si>
  <si>
    <t>47-47bis-47a-48-48a-49-49a-50-51-51a-52-52a-53-54</t>
  </si>
  <si>
    <t>46-47</t>
  </si>
  <si>
    <t>https://goo.gl/maps/dmZXrFiNfVJN7b4GA</t>
  </si>
  <si>
    <t>https://goo.gl/maps/ANNHTWazU5cs1UMd6</t>
  </si>
  <si>
    <t>https://goo.gl/maps/dpiKESnzCkkXiQ1R7</t>
  </si>
  <si>
    <t>https://goo.gl/maps/tMbdnANYqBf4uCNs6</t>
  </si>
  <si>
    <t>https://goo.gl/maps/qiPb7Qe5j4hpMxWdA</t>
  </si>
  <si>
    <t>https://goo.gl/maps/gP7fpXwGtS2q8fB68</t>
  </si>
  <si>
    <t>https://goo.gl/maps/orirP4cwiWmJb1To9</t>
  </si>
  <si>
    <t>44-44a-44b-44c-45-45a-45b-46-46a-47-47a-47b-47c-47d-48</t>
  </si>
  <si>
    <t>11a-11b-12-13-14-14a-15-15a-15b-16-16a-16b-17-18-19</t>
  </si>
  <si>
    <t>https://goo.gl/maps/wewU4w94g1PzNYss5</t>
  </si>
  <si>
    <t>https://goo.gl/maps/XhfbvjdDzvUKNFK86</t>
  </si>
  <si>
    <t>42-43-43a-43b-44</t>
  </si>
  <si>
    <t>11-12-12a-13-14-15</t>
  </si>
  <si>
    <t>https://goo.gl/maps/NtisF47hNqnDf85j9</t>
  </si>
  <si>
    <t>42-42a-42b-42c.42d-42e-43-43a-43b-43c-43d-44</t>
  </si>
  <si>
    <t>1-2-2a-3</t>
  </si>
  <si>
    <t>Barrio los cristales</t>
  </si>
  <si>
    <t>https://goo.gl/maps/nYRQmho2GD4p1RQk8</t>
  </si>
  <si>
    <t>42e-43-43a-43b-43c-43d-44</t>
  </si>
  <si>
    <t>1-1e-2e-3e-4e-5e-6ea-7e</t>
  </si>
  <si>
    <t>https://goo.gl/maps/yDKnTL4BdU3kqVox7</t>
  </si>
  <si>
    <t>38A-41-42</t>
  </si>
  <si>
    <t>41-42-43-44-45-46-47-48-49</t>
  </si>
  <si>
    <t>35-35a-36-36a-37-37a-38-38a-39-39a-40-40a-41</t>
  </si>
  <si>
    <t>40-41-42-43-44</t>
  </si>
  <si>
    <t>https://goo.gl/maps/XfSzMVoDb6qAyd4e6</t>
  </si>
  <si>
    <t>33-33a-34-35</t>
  </si>
  <si>
    <t>41-41a-42-42a-43-44-45-46</t>
  </si>
  <si>
    <t>https://goo.gl/maps/SrFHPWH71VkqebWA9</t>
  </si>
  <si>
    <t>https://goo.gl/maps/LL7sFxPZwJQAUd2J9</t>
  </si>
  <si>
    <t>35-35a-35b-36-36a-37-37a-37b-38-38a</t>
  </si>
  <si>
    <t>44-44a-45-46-47</t>
  </si>
  <si>
    <t>33-34-35</t>
  </si>
  <si>
    <t>40-40a-40b-41</t>
  </si>
  <si>
    <t>https://goo.gl/maps/RFEMdJus38p9Sdoy6</t>
  </si>
  <si>
    <t>https://goo.gl/maps/jiEofXSuwAcZGm7U7</t>
  </si>
  <si>
    <t>39-40-40a</t>
  </si>
  <si>
    <t>39-39a-40</t>
  </si>
  <si>
    <t>https://goo.gl/maps/Mv4ZDQDjxZDcrBkcA</t>
  </si>
  <si>
    <t>37-37a-39</t>
  </si>
  <si>
    <t>https://goo.gl/maps/JGjS1bwFpjqEyuyx6</t>
  </si>
  <si>
    <t>33-33a-34-34a-35-36-37-37a-39-40-41-42</t>
  </si>
  <si>
    <t>35-36-36a-37-38-38a-39-40</t>
  </si>
  <si>
    <t>Urbanizacion La Hacienda - Urb Villa las Palmas - Urbanizacion Casas de Alicanto</t>
  </si>
  <si>
    <t>https://goo.gl/maps/ArCjTXNW2Xj82yNA7</t>
  </si>
  <si>
    <t>31-31a-32-32a-33-33a</t>
  </si>
  <si>
    <t>37-38-38a-39-40-41</t>
  </si>
  <si>
    <t>https://goo.gl/maps/vg31sCNitV4DLBLYA</t>
  </si>
  <si>
    <t>31-32-32a-32b-32c-33</t>
  </si>
  <si>
    <t>34-35-36-36a-37</t>
  </si>
  <si>
    <t>https://goo.gl/maps/2EcvwKMe8reJgWKFA</t>
  </si>
  <si>
    <t>27-30-30a-31</t>
  </si>
  <si>
    <t>35-36-38a-39-40-40a-41</t>
  </si>
  <si>
    <t>https://goo.gl/maps/naT1sbDTasykJHcy7</t>
  </si>
  <si>
    <t>23-23a-23b-23c-23d-24-25-25a-25b-25c-25d-25e-26</t>
  </si>
  <si>
    <t>35-35a-36-36a-37-38-39</t>
  </si>
  <si>
    <t>https://goo.gl/maps/JTNykdcudLDn7w4m8</t>
  </si>
  <si>
    <t>https://goo.gl/maps/c8uds4Kf75WJojgW7</t>
  </si>
  <si>
    <t>39-42</t>
  </si>
  <si>
    <t>https://goo.gl/maps/2LyALQsV2abw83JN6</t>
  </si>
  <si>
    <t>https://goo.gl/maps/GLGFuXLwNqqvRnVj8</t>
  </si>
  <si>
    <t>https://goo.gl/maps/m6yh9DaUb9LPLs6w8</t>
  </si>
  <si>
    <t>38-39-40-41-42</t>
  </si>
  <si>
    <t>34a-34b-34c-35</t>
  </si>
  <si>
    <t>https://goo.gl/maps/WAqJznq3wvmsSNAL6</t>
  </si>
  <si>
    <t>28-29-30-31-31a-32-32a-32b-33-34</t>
  </si>
  <si>
    <t>https://goo.gl/maps/2JW8WHCMdYh3uSdx6</t>
  </si>
  <si>
    <t>33-34-36-37-38</t>
  </si>
  <si>
    <t>34-34c-35</t>
  </si>
  <si>
    <t>https://goo.gl/maps/Q3neMJRP19cLcTht5</t>
  </si>
  <si>
    <t>32a-33-34-35-36-37-38</t>
  </si>
  <si>
    <t>29-30-31-32-33-34</t>
  </si>
  <si>
    <t>https://goo.gl/maps/Ez2Df5WkBdaxuB3dA</t>
  </si>
  <si>
    <t>32a-33-34-35-36-37-37a-38</t>
  </si>
  <si>
    <t>27-28-29</t>
  </si>
  <si>
    <t>https://goo.gl/maps/DmqPztTBZB8AWcA3A</t>
  </si>
  <si>
    <t>32a-33-34-35-36-37-38-39-40</t>
  </si>
  <si>
    <t>https://goo.gl/maps/NkPqzzP5mhzT12nP8</t>
  </si>
  <si>
    <t>39-40-40a-41-42</t>
  </si>
  <si>
    <t>19-20-20a-21-22-23-23a-24</t>
  </si>
  <si>
    <t>https://goo.gl/maps/bdUM8Y1ywPcHz6fx6</t>
  </si>
  <si>
    <t>https://goo.gl/maps/QSEro869AQNgysGU9</t>
  </si>
  <si>
    <t>36-36a-37-37a-38-39</t>
  </si>
  <si>
    <t>19-20-21-22-23-24</t>
  </si>
  <si>
    <t>32-32a-33-34-35-36</t>
  </si>
  <si>
    <t>19-19a-20-21-22-23-24</t>
  </si>
  <si>
    <t>Urbanizacion parques de belen</t>
  </si>
  <si>
    <t>COMUNA 5</t>
  </si>
  <si>
    <t>https://goo.gl/maps/jLAoA5uewVWnC3g3A</t>
  </si>
  <si>
    <t>10-11-12-13-14-14A-16-17-18-19</t>
  </si>
  <si>
    <t>41-42</t>
  </si>
  <si>
    <t>https://goo.gl/maps/8QCqBnoZZRmq6wDm9</t>
  </si>
  <si>
    <t>39-40-41</t>
  </si>
  <si>
    <t>11-12-12A-13-13A</t>
  </si>
  <si>
    <t>https://goo.gl/maps/YJAA9LyhWc8Q99RFA</t>
  </si>
  <si>
    <t>38A-39-40A-41-41A-42</t>
  </si>
  <si>
    <t>6-6A-7-9-10</t>
  </si>
  <si>
    <t>https://goo.gl/maps/SWEmwMULtcY8Y6iF7</t>
  </si>
  <si>
    <t>32a-33-34-34a-35-36-37-38-39-40-41</t>
  </si>
  <si>
    <t>9-9A-9B-10-11-12-12A-13-13A-14-14A-15-15A-16-16A-17-17A-18-19</t>
  </si>
  <si>
    <t>https://goo.gl/maps/dVXiFErfbpCGH3ce6</t>
  </si>
  <si>
    <t>33-34-34A-34BIS</t>
  </si>
  <si>
    <t>https://goo.gl/maps/XSyrs7c8p7tQzMTt6</t>
  </si>
  <si>
    <t>9-9A-10-10A-11</t>
  </si>
  <si>
    <t>37-38-39-39A-40-40A-41</t>
  </si>
  <si>
    <t>12-13-14-15-16-16A-17</t>
  </si>
  <si>
    <t>37A-38-38A-39-40-41</t>
  </si>
  <si>
    <t>6-7-8-8A-9</t>
  </si>
  <si>
    <t>https://goo.gl/maps/EkP23ekMfM6r8Ko1A</t>
  </si>
  <si>
    <t>https://goo.gl/maps/4PiagpW3ihbpA2j68</t>
  </si>
  <si>
    <t>34a-34b-35-36-37</t>
  </si>
  <si>
    <t>6-8a-9-10</t>
  </si>
  <si>
    <t>37b-38-39-40-40a-41-42</t>
  </si>
  <si>
    <t>https://goo.gl/maps/JQjeFbEQmu6iVGiU7</t>
  </si>
  <si>
    <t>35b-35c-35d-35e-35f-36-36a-36b-37</t>
  </si>
  <si>
    <t>1-2-3-4-6</t>
  </si>
  <si>
    <t>https://goo.gl/maps/C2jbmhJMXmto7hHz7</t>
  </si>
  <si>
    <t>33c-34a-34b-35-35a-35b-35c</t>
  </si>
  <si>
    <t>1-1a-2-3-4-7</t>
  </si>
  <si>
    <t>https://goo.gl/maps/JTwCD3FBou8J8mTh9</t>
  </si>
  <si>
    <t>33c-34-34a-34b-35</t>
  </si>
  <si>
    <t>7-910-</t>
  </si>
  <si>
    <t>https://goo.gl/maps/eapEVnGtLdqonVM8A</t>
  </si>
  <si>
    <t>33bbis-33c-34-34a</t>
  </si>
  <si>
    <t>1-2-3-7</t>
  </si>
  <si>
    <t>3-4-</t>
  </si>
  <si>
    <t>https://goo.gl/maps/V27CSAm7koKFFQNTA</t>
  </si>
  <si>
    <t>35-35a-35b-35c-35d</t>
  </si>
  <si>
    <t>1-1e-2e-5e</t>
  </si>
  <si>
    <t>https://goo.gl/maps/NzLFNwaXV8DsQFRb7</t>
  </si>
  <si>
    <t>35-35a-35c-35d-35e</t>
  </si>
  <si>
    <t>6e-5eb-5e</t>
  </si>
  <si>
    <t>https://goo.gl/maps/QRSbqYKD5Hcziot4A</t>
  </si>
  <si>
    <t>Barrio Jose Hernan Acevedo</t>
  </si>
  <si>
    <t>https://goo.gl/maps/y4b8uV2MVQfBBPp46</t>
  </si>
  <si>
    <t>33b-34</t>
  </si>
  <si>
    <t>6e-6ea</t>
  </si>
  <si>
    <t>6e-6ea-7ea-7eb-7ec-7ed</t>
  </si>
  <si>
    <t>32este</t>
  </si>
  <si>
    <t>https://goo.gl/maps/RsiYeqqkAGiBuRVf9</t>
  </si>
  <si>
    <t>6e-7e-8e-9este</t>
  </si>
  <si>
    <t>32a-3b</t>
  </si>
  <si>
    <t>https://goo.gl/maps/bZ6rh24oWAYBrv626</t>
  </si>
  <si>
    <t>32a-32b-32c-32d-33-33a-33b</t>
  </si>
  <si>
    <t>5e-5ea-6e</t>
  </si>
  <si>
    <t>https://goo.gl/maps/FmGeh9WyuLZJNCT58</t>
  </si>
  <si>
    <t>Urbanización Buenos Aires</t>
  </si>
  <si>
    <t>Urbanizacion Mari Cano</t>
  </si>
  <si>
    <t>Urbanizacion Municipal</t>
  </si>
  <si>
    <t>Urbaniacion Palmeras de Marsella</t>
  </si>
  <si>
    <t>Urbanizacion Brisas del Bosque</t>
  </si>
  <si>
    <t>Urbanizacion el Jardin</t>
  </si>
  <si>
    <t>Urbanizacion la estrella</t>
  </si>
  <si>
    <t>Urbanizacion Portal del Bosque</t>
  </si>
  <si>
    <t>Urbanizacion Condado del Bosque</t>
  </si>
  <si>
    <t>Urbanizacion Altos del bosque</t>
  </si>
  <si>
    <t>Barrio el bosque</t>
  </si>
  <si>
    <t>Urbanizacion Rincon del bosque</t>
  </si>
  <si>
    <t>Bosque Municipal</t>
  </si>
  <si>
    <t>33b-33c-34-34a-34b-34c-35</t>
  </si>
  <si>
    <t>7e</t>
  </si>
  <si>
    <t>1ea-2e-2ea-5ea-5eb-5ec-6e-6ea-7e</t>
  </si>
  <si>
    <t>https://goo.gl/maps/KRoBKKeYeuVyi86AA</t>
  </si>
  <si>
    <t>33-33a-33b-33c-33d</t>
  </si>
  <si>
    <t>1-2e-5e</t>
  </si>
  <si>
    <t>https://goo.gl/maps/1uzMPdRiF4eEtQb59</t>
  </si>
  <si>
    <t>32-32a-32b-32c-33</t>
  </si>
  <si>
    <t>1-3ea-4e-5e</t>
  </si>
  <si>
    <t>https://goo.gl/maps/FFXUSJi9oU8gT5St8</t>
  </si>
  <si>
    <t>Barrio Popular Modelo</t>
  </si>
  <si>
    <t>31-31a-32</t>
  </si>
  <si>
    <t>1-2e-2ea-3ea-3eb-4e-4eb-5e</t>
  </si>
  <si>
    <t>https://goo.gl/maps/qWYWzg5eFS1QmguA6</t>
  </si>
  <si>
    <t>33-33b-33bis</t>
  </si>
  <si>
    <t>1-1a-1b-2-2a-2b-2c-3</t>
  </si>
  <si>
    <t>https://goo.gl/maps/hkGustvwPxwFm6Uv5</t>
  </si>
  <si>
    <t>33-33a-33b</t>
  </si>
  <si>
    <t>1-3-5a</t>
  </si>
  <si>
    <t>https://goo.gl/maps/fRpVj8mSmn9ZdS8X9</t>
  </si>
  <si>
    <t>1-5a</t>
  </si>
  <si>
    <t>32a-32b-32c</t>
  </si>
  <si>
    <t>https://goo.gl/maps/pgEgjTsVcBF5mQpc6</t>
  </si>
  <si>
    <t>https://goo.gl/maps/vR1gpS2XknTBCJ1c7</t>
  </si>
  <si>
    <t>33b-33c</t>
  </si>
  <si>
    <t>2c-5a</t>
  </si>
  <si>
    <t>Batallon de Ingenieros Agustin Codazzi</t>
  </si>
  <si>
    <t>33f-3g</t>
  </si>
  <si>
    <t>5a-7-8</t>
  </si>
  <si>
    <t>33b-33e-33f-33g-33e</t>
  </si>
  <si>
    <t>8-9a</t>
  </si>
  <si>
    <t>https://goo.gl/maps/Sn9vwP1W1sFyL8zH7</t>
  </si>
  <si>
    <t>31-32-32este-32a-32b-32c-33-33a-33b-33c</t>
  </si>
  <si>
    <t>1-7-8-9</t>
  </si>
  <si>
    <t>https://goo.gl/maps/rTFi3KwGK2FHtN2g6</t>
  </si>
  <si>
    <t>31-31A-31B-31C-32-32A</t>
  </si>
  <si>
    <t>8-8A-9-10-10A-11-12</t>
  </si>
  <si>
    <t>https://goo.gl/maps/jd51co45yeUsVG12A</t>
  </si>
  <si>
    <t>https://goo.gl/maps/MzVLYFQFHR65zbZ67</t>
  </si>
  <si>
    <t>30-31</t>
  </si>
  <si>
    <t>https://goo.gl/maps/3PkVXhWbSmWsfpBg7</t>
  </si>
  <si>
    <t>31-33</t>
  </si>
  <si>
    <t>9 -16</t>
  </si>
  <si>
    <t>https://goo.gl/maps/oVFa87Aya55CHqW4A</t>
  </si>
  <si>
    <t>https://goo.gl/maps/STKeNAmfMFhxry1MA</t>
  </si>
  <si>
    <t>https://goo.gl/maps/vzJ3GAuc6fzB9acs6</t>
  </si>
  <si>
    <t>27-28-29-30-31-32-32A</t>
  </si>
  <si>
    <t>28-29-30-31-32-33-33A</t>
  </si>
  <si>
    <t>27-28-29-30-30A-31-31A-32-32A</t>
  </si>
  <si>
    <t>20-21-22-23-24-25-26-27-28</t>
  </si>
  <si>
    <t>https://goo.gl/maps/uq276gXDnhHsqjoB9</t>
  </si>
  <si>
    <t>28-28A-29-29A-30-31-31A-32-32A</t>
  </si>
  <si>
    <t>11-12-13-14-15-16-17-18-19-20</t>
  </si>
  <si>
    <t>https://goo.gl/maps/F1tQKeVqPPN698w96</t>
  </si>
  <si>
    <t>27-28-28A-29</t>
  </si>
  <si>
    <t>15-16-17-17A-18-19-20-21-22-23</t>
  </si>
  <si>
    <t>https://goo.gl/maps/dc1LGNp2TR76vf9Z9</t>
  </si>
  <si>
    <t>https://goo.gl/maps/pPxRKvcXUsffM8P28</t>
  </si>
  <si>
    <t>25A-25B-26-26A-27-27A-27B-28</t>
  </si>
  <si>
    <t>11-13-14-15</t>
  </si>
  <si>
    <t>26-27-28-29-30</t>
  </si>
  <si>
    <t>6-6A-7-7A-8-9-10-11</t>
  </si>
  <si>
    <t>24-25-26-27</t>
  </si>
  <si>
    <t>9-9A-9B-10-10A-10B</t>
  </si>
  <si>
    <t>https://goo.gl/maps/vfngs3fPdn3PgGzj8</t>
  </si>
  <si>
    <t>https://goo.gl/maps/GyzCyVW7GUbHSEFY8</t>
  </si>
  <si>
    <t>https://goo.gl/maps/rZ6sYm32hr9oqspbA</t>
  </si>
  <si>
    <t>24-24A-25-26</t>
  </si>
  <si>
    <t>7 - 8 - 9-</t>
  </si>
  <si>
    <t>23-25-25A-26-26A-27-28</t>
  </si>
  <si>
    <t>4-4A-5-5A-5B-6-7</t>
  </si>
  <si>
    <t>https://goo.gl/maps/EMadKhXLQSqDA1ks9</t>
  </si>
  <si>
    <t>https://goo.gl/maps/5wmUH34qESxDb6uQ7</t>
  </si>
  <si>
    <t>19-20-21-22-23-24-25-26-27-28-30</t>
  </si>
  <si>
    <t>1-2-2A-3-4</t>
  </si>
  <si>
    <t>https://goo.gl/maps/9fqXppysNhpH4iTq8</t>
  </si>
  <si>
    <t>https://goo.gl/maps/NzMJDjga6z5oPngu6</t>
  </si>
  <si>
    <t>4E-5E-6E-7E</t>
  </si>
  <si>
    <t>25-26-27-28-29</t>
  </si>
  <si>
    <t>https://goo.gl/maps/hPkYfPMd8cwg7ei57</t>
  </si>
  <si>
    <t>59-60-61-61A-61B- 62</t>
  </si>
  <si>
    <t>https://goo.gl/maps/jhfJYwDoSropthco6</t>
  </si>
  <si>
    <t>https://goo.gl/maps/rvfKc5bkAk5gc5oTA</t>
  </si>
  <si>
    <t>https://goo.gl/maps/iLeCnyxG1W1mumz17</t>
  </si>
  <si>
    <t>https://goo.gl/maps/zws5tjhHSe2TJ4RU9</t>
  </si>
  <si>
    <t>https://goo.gl/maps/7uPG7w3ZWDyb4cSf9</t>
  </si>
  <si>
    <t>https://goo.gl/maps/YH8p9autPRCDXvcH8</t>
  </si>
  <si>
    <t>https://goo.gl/maps/DvLsFhBuErucPz2d9</t>
  </si>
  <si>
    <t>https://goo.gl/maps/JGP2A9XHxmqSxJWcA</t>
  </si>
  <si>
    <t>https://goo.gl/maps/q3AAAe4DpUJy1GnVA</t>
  </si>
  <si>
    <t>https://goo.gl/maps/MdzGGt4Herx6kU9G6</t>
  </si>
  <si>
    <t>https://goo.gl/maps/3sY42bw5it2h95tw8</t>
  </si>
  <si>
    <t>https://goo.gl/maps/SQd3aGLPKcf8giiT8</t>
  </si>
  <si>
    <t>https://goo.gl/maps/sf722gyvberyfGuu5</t>
  </si>
  <si>
    <t>https://goo.gl/maps/mkMHkeeM8fQNrPAd6</t>
  </si>
  <si>
    <t>https://goo.gl/maps/Kmh8vv1cGWMkYyuw6</t>
  </si>
  <si>
    <t>https://goo.gl/maps/4wjsK6WrPoaTLh2z8</t>
  </si>
  <si>
    <t>https://goo.gl/maps/www1goC3xfrPW2yX6</t>
  </si>
  <si>
    <t>https://goo.gl/maps/pJX9FV8eKCiKbKn46</t>
  </si>
  <si>
    <t>https://goo.gl/maps/h7BC7MojUo2GpR1i9</t>
  </si>
  <si>
    <t>https://goo.gl/maps/JUvE1cE1ZXFhdoQv8</t>
  </si>
  <si>
    <t>https://goo.gl/maps/pRi8p2NAtPx2jhvU8</t>
  </si>
  <si>
    <t>https://goo.gl/maps/PQGfAmit8LnQgi8b9</t>
  </si>
  <si>
    <t>https://goo.gl/maps/chWREHtmD6aDbu1XA</t>
  </si>
  <si>
    <t>https://goo.gl/maps/xnUBBFe2YMhqShNe8</t>
  </si>
  <si>
    <t>https://goo.gl/maps/d1LyRJoWYuFFhvwz6</t>
  </si>
  <si>
    <t>https://goo.gl/maps/JbLdJuLUkXDCfX1n7</t>
  </si>
  <si>
    <t>https://goo.gl/maps/E83YhvRxhdwsyL6DA</t>
  </si>
  <si>
    <t>https://goo.gl/maps/hzucZh8xFXqR1gKHA</t>
  </si>
  <si>
    <t>https://goo.gl/maps/AAevq7sJDMgwCMpC8</t>
  </si>
  <si>
    <t>https://goo.gl/maps/BAQcZx5MjQhPw9YQ9</t>
  </si>
  <si>
    <t>https://goo.gl/maps/B373ooP48anxeSPJ9</t>
  </si>
  <si>
    <t>https://goo.gl/maps/8AYpSaLqPyHe5UYe8</t>
  </si>
  <si>
    <t>https://goo.gl/maps/D7DBnYaRE3upFAHJ8</t>
  </si>
  <si>
    <t>https://goo.gl/maps/nNmiVhAbY4THu48k9</t>
  </si>
  <si>
    <t>https://goo.gl/maps/3bsEAVbenL4vxXfS8</t>
  </si>
  <si>
    <t>18-19-19A-20-21-22-23-24-25-26-27</t>
  </si>
  <si>
    <t>28-29-30-30A-31-32-33-33A-34</t>
  </si>
  <si>
    <t>https://goo.gl/maps/St3chvjqW6EZ4vQV6</t>
  </si>
  <si>
    <t>23-24-25-26-26A-27</t>
  </si>
  <si>
    <t>24-25-25A-26A-26-27-28</t>
  </si>
  <si>
    <t>https://goo.gl/maps/TyvPPKG4o4LUKy157</t>
  </si>
  <si>
    <t>18-19-20-21-22-23</t>
  </si>
  <si>
    <t>24-24A-25-25A-26-27-28</t>
  </si>
  <si>
    <t>https://goo.gl/maps/wCMz7rs7WJLgTEFu8</t>
  </si>
  <si>
    <t>18-22-22A-22B-23-25-26-26A-27</t>
  </si>
  <si>
    <t>21-23-24</t>
  </si>
  <si>
    <t>https://goo.gl/maps/R3vyNYzGNu6DrTJW7</t>
  </si>
  <si>
    <t>26-26A-27</t>
  </si>
  <si>
    <t>17-17A-18-18A-19A-20-20A-21-21A-22-22A-23</t>
  </si>
  <si>
    <t>25-25A-26</t>
  </si>
  <si>
    <t>19A-20-21</t>
  </si>
  <si>
    <t>https://goo.gl/maps/HJpr4MEkQCVDuNox6</t>
  </si>
  <si>
    <t>22-22A-23-23A-24-25-25A-26</t>
  </si>
  <si>
    <t>16A-19-20-21-23</t>
  </si>
  <si>
    <t>https://goo.gl/maps/LnmBKGdeNUVzKmSs8</t>
  </si>
  <si>
    <t>https://goo.gl/maps/DvGK9mZxrbQPEafc8</t>
  </si>
  <si>
    <t>23-23A-23B-24-24A-25-26</t>
  </si>
  <si>
    <t>16A-17-17A-17B-18-19A</t>
  </si>
  <si>
    <t>Urbanización Guayacanes del Parque</t>
  </si>
  <si>
    <t>24-24A-25-26-26A-27</t>
  </si>
  <si>
    <t>16-17</t>
  </si>
  <si>
    <t>https://goo.gl/maps/jUng7NWMRFyE2sLe8</t>
  </si>
  <si>
    <t>https://goo.gl/maps/DUejqzgEkNJdyp7Y8</t>
  </si>
  <si>
    <t>16-16A-16B-17-17A-17B-17C-18-18A-19-19A-20-20A-21-21A-21B-22-22A-22B-23-24</t>
  </si>
  <si>
    <t>15A-16A-19-20-20A-20B-20C-21-21A-21B-22-22A-23-23A-24</t>
  </si>
  <si>
    <t>https://goo.gl/maps/HXakCdPH9zTyk22t9</t>
  </si>
  <si>
    <t>16-16A-16B-17-17A-18</t>
  </si>
  <si>
    <t>24-25-25A-26</t>
  </si>
  <si>
    <t>https://goo.gl/maps/2wkfgFj6pLuigBCx6</t>
  </si>
  <si>
    <t>16-16A-16B-17-18</t>
  </si>
  <si>
    <t>26-27A-28-28A-29-29A-30</t>
  </si>
  <si>
    <t>18-19-20-21</t>
  </si>
  <si>
    <t>28-29-29A-30</t>
  </si>
  <si>
    <t>https://goo.gl/maps/WsVuQMxXeojELGYL7</t>
  </si>
  <si>
    <t>https://goo.gl/maps/gVUZrZebXcESBg3v5</t>
  </si>
  <si>
    <t>16-17-18-19</t>
  </si>
  <si>
    <t>30-30A-31-32-33A</t>
  </si>
  <si>
    <t>https://goo.gl/maps/FLkp9YJXEzkZ9Hja8</t>
  </si>
  <si>
    <t>17A-18-19-19A-19B</t>
  </si>
  <si>
    <t>34-34BIS-34A-35-36</t>
  </si>
  <si>
    <t>https://goo.gl/maps/1qgnWKeKtNwyQkrNA</t>
  </si>
  <si>
    <t>15-16</t>
  </si>
  <si>
    <t>33A-34</t>
  </si>
  <si>
    <t>https://goo.gl/maps/QXUV1EB9VcVDsZq29</t>
  </si>
  <si>
    <t>https://goo.gl/maps/6AxAm5X2f9ggD7To6</t>
  </si>
  <si>
    <t>13-14-14A-15-15A-16</t>
  </si>
  <si>
    <t>https://goo.gl/maps/4aKCpC9JvKiGNquCA</t>
  </si>
  <si>
    <t>24-24A-24C-25-25A-26-26A-26B-27-28-28BIS</t>
  </si>
  <si>
    <t>12-12B-12C-13-13A-1A-14-14A-14B-15-15A-15B-16</t>
  </si>
  <si>
    <t>12-12A-12B</t>
  </si>
  <si>
    <t>22-23-24</t>
  </si>
  <si>
    <t>https://goo.gl/maps/9yZfUwvH8iYisg3t8</t>
  </si>
  <si>
    <t>https://goo.gl/maps/V3LzUkF98GM1fHUb9</t>
  </si>
  <si>
    <t>10-11-12-</t>
  </si>
  <si>
    <t>24A-24B-2AC-24D-24E-24F-24G-25-25A-26-26A-27-27A-28-28A-29-29A</t>
  </si>
  <si>
    <t>10-10a-11-12-13</t>
  </si>
  <si>
    <t>30-30a-30b-30c-31-31a-32</t>
  </si>
  <si>
    <t>https://goo.gl/maps/guthnDmxfpUPPmnS9</t>
  </si>
  <si>
    <t>28-29</t>
  </si>
  <si>
    <t>7c-8</t>
  </si>
  <si>
    <t>https://goo.gl/maps/w4wvWSbrwC8UWeou6</t>
  </si>
  <si>
    <t>7-7a-7b-7c</t>
  </si>
  <si>
    <t>https://goo.gl/maps/JNuTJCofjVTLxkju6</t>
  </si>
  <si>
    <t>https://goo.gl/maps/cVrUFpaM8qkwL4J38</t>
  </si>
  <si>
    <t>https://goo.gl/maps/kh8Ju6eYaj4KvJwM9</t>
  </si>
  <si>
    <t>https://goo.gl/maps/9Lvt4mPTbk9UCusq7</t>
  </si>
  <si>
    <t>6-6a-8-9-10</t>
  </si>
  <si>
    <t>24a-24b</t>
  </si>
  <si>
    <t>24c-24d-25a-26-27-28</t>
  </si>
  <si>
    <t>6-7-</t>
  </si>
  <si>
    <t>6-6a</t>
  </si>
  <si>
    <t>28-28a-28b-28c-29-29a-29b-29c</t>
  </si>
  <si>
    <t>7-8-</t>
  </si>
  <si>
    <t>6-</t>
  </si>
  <si>
    <t>8-</t>
  </si>
  <si>
    <t>29-29a-29b-29c-29d-29e-29f-29g-29h-30-30a</t>
  </si>
  <si>
    <t>https://goo.gl/maps/jW2fsBRSsKUdkWYk6</t>
  </si>
  <si>
    <t>1E-1F-1G</t>
  </si>
  <si>
    <t>4A-4B-4D-4E</t>
  </si>
  <si>
    <t>https://goo.gl/maps/nmLkunQiEhkds2oB7</t>
  </si>
  <si>
    <t>4-4A-4B-4C-4D-4E</t>
  </si>
  <si>
    <t>31B-31C-31D</t>
  </si>
  <si>
    <t>https://goo.gl/maps/HkbLtW2fcmNS5tCf8</t>
  </si>
  <si>
    <t>4-4B-4C-4D-4E-4F-5-5A-5B-5C-5D-5E</t>
  </si>
  <si>
    <t>31-31B</t>
  </si>
  <si>
    <t>https://goo.gl/maps/ktinph4ahmeiJy887</t>
  </si>
  <si>
    <t>30E-30F-31G-31H</t>
  </si>
  <si>
    <t>5-5A-5B-5C-5D</t>
  </si>
  <si>
    <t>https://goo.gl/maps/7VrgdJcwVyjo3yuk9</t>
  </si>
  <si>
    <t>30E</t>
  </si>
  <si>
    <t>https://goo.gl/maps/Gd9ssMDuiPD36Wfv6</t>
  </si>
  <si>
    <t>5C-6</t>
  </si>
  <si>
    <t>30E-30D</t>
  </si>
  <si>
    <t>5-5D</t>
  </si>
  <si>
    <t>https://goo.gl/maps/81Nb48domVTRxQcX9</t>
  </si>
  <si>
    <t>5F-5G-5H-5I-5J-6</t>
  </si>
  <si>
    <t>29D-39E-29F-29G</t>
  </si>
  <si>
    <t>https://goo.gl/maps/u9nXx9nfAhatyuSv5</t>
  </si>
  <si>
    <t>4-4A-4B-4C-4D-5</t>
  </si>
  <si>
    <t>29-29A-29C-29D-29E-29F-29G-30</t>
  </si>
  <si>
    <t>https://goo.gl/maps/K9rtnfsp2HBaz9iG7</t>
  </si>
  <si>
    <t>5G-5H-5J-5K-6</t>
  </si>
  <si>
    <t>29-29A-29B-29C</t>
  </si>
  <si>
    <t>https://goo.gl/maps/jUpqeVZfL3SQMR7d7</t>
  </si>
  <si>
    <t>5F-6</t>
  </si>
  <si>
    <t>28C-28D-28E-29</t>
  </si>
  <si>
    <t>https://goo.gl/maps/Cmg4yWEBGHcXkriPA</t>
  </si>
  <si>
    <t>4-4A-4B-4C-4D-5-5A-5D-5E</t>
  </si>
  <si>
    <t>28-28A-28B-28C-28D-28E-28F-29</t>
  </si>
  <si>
    <t>https://goo.gl/maps/SMw6wBvcc7frgkrB7</t>
  </si>
  <si>
    <t>4-4A-4B-4C-4D-4E-5-5A</t>
  </si>
  <si>
    <t>24-24A-25-26-27-27A-27B-28</t>
  </si>
  <si>
    <t>https://goo.gl/maps/q9NbNHL41wKEYRUr7</t>
  </si>
  <si>
    <t>5A-5B-5C-5D-5E-5F</t>
  </si>
  <si>
    <t>24-24A-24B-26-27-27A-27B-28</t>
  </si>
  <si>
    <t xml:space="preserve">COMUNA </t>
  </si>
  <si>
    <t>Condominio Palmas de la Hacienda</t>
  </si>
  <si>
    <t>DATOS</t>
  </si>
  <si>
    <t>CONSOLIDADO COMUNAS</t>
  </si>
  <si>
    <t>CONSOLIDADO MANZANAS/SUMIDEROS</t>
  </si>
  <si>
    <t>CONSOLIDADO TOTAL</t>
  </si>
  <si>
    <t>CONSOLIDADO</t>
  </si>
  <si>
    <t>CALLES</t>
  </si>
  <si>
    <t>CORONADO</t>
  </si>
  <si>
    <t>CARRERA</t>
  </si>
  <si>
    <t>CALLEJON</t>
  </si>
  <si>
    <t>URBANIZACION MOLINOS</t>
  </si>
  <si>
    <t>CALLE</t>
  </si>
  <si>
    <t>URBANIZACION MI PROMESA</t>
  </si>
  <si>
    <t>URBANIZACION 20 JULIO</t>
  </si>
  <si>
    <t>URBANIZACIÓN BELTRAN</t>
  </si>
  <si>
    <t>DIAGONAL</t>
  </si>
  <si>
    <t>31a-31b-31D-31F</t>
  </si>
  <si>
    <t>METROS</t>
  </si>
  <si>
    <t>TOTAL IND</t>
  </si>
  <si>
    <t>TOTAL GRAL</t>
  </si>
  <si>
    <t>CONSOLIDADO TOTAL POR BARRIOS</t>
  </si>
  <si>
    <t>KM</t>
  </si>
  <si>
    <t>1 VIA</t>
  </si>
  <si>
    <t>2 VIA</t>
  </si>
  <si>
    <t>3 VIA</t>
  </si>
  <si>
    <t>4 VIA</t>
  </si>
  <si>
    <t>5  VIA</t>
  </si>
  <si>
    <t>43b-43c-44</t>
  </si>
  <si>
    <t>43-42-40</t>
  </si>
  <si>
    <t>TRANSVERSAL</t>
  </si>
  <si>
    <t>Barrio los Cristales</t>
  </si>
  <si>
    <t>42-42a-42b-43-43a-43b-43c</t>
  </si>
  <si>
    <t>8-9-10-11</t>
  </si>
  <si>
    <t>TOTAL INDV.</t>
  </si>
  <si>
    <t>TOTAL GRAL.</t>
  </si>
  <si>
    <t xml:space="preserve">DIAGONAL </t>
  </si>
  <si>
    <t xml:space="preserve"> </t>
  </si>
  <si>
    <t>Condominio Entre Palmas</t>
  </si>
  <si>
    <t>CONSOLIDADO BARRIOS</t>
  </si>
  <si>
    <t>130.63</t>
  </si>
  <si>
    <t>106.44</t>
  </si>
  <si>
    <t>CALLEJÓN</t>
  </si>
  <si>
    <t>Urbanización Maria Cano</t>
  </si>
  <si>
    <t>Urbanización Municipal</t>
  </si>
  <si>
    <t>Urbanización Palmeras de Marsella</t>
  </si>
  <si>
    <t>Urbanización Brisas del Bosque</t>
  </si>
  <si>
    <t>Urbanización el Jardin</t>
  </si>
  <si>
    <t>Urbanización la estrella</t>
  </si>
  <si>
    <t>Urbanización Portal del Bosque</t>
  </si>
  <si>
    <t>Urbanización Condado del Bosque</t>
  </si>
  <si>
    <t>Urbanización Altos del bosque</t>
  </si>
  <si>
    <t>Barrio El bosque</t>
  </si>
  <si>
    <t>Urbanización Rincon del bosque</t>
  </si>
  <si>
    <t>VIAS/MT</t>
  </si>
  <si>
    <t>TOTAL/M</t>
  </si>
  <si>
    <t>Barrio Las Victorias</t>
  </si>
  <si>
    <t>Barrio El Trebol</t>
  </si>
  <si>
    <t>Urbanización Oasis de la Italia</t>
  </si>
  <si>
    <t>CONSOLIDADO KM VIAS URBANAS</t>
  </si>
  <si>
    <t>N</t>
  </si>
  <si>
    <t>M</t>
  </si>
  <si>
    <t>TOTAL VIAS COMUNAS/BARRIOS</t>
  </si>
  <si>
    <t>TOTAL VIAS COMUNAS/BARRIOS (MAYOR A MENOR)</t>
  </si>
  <si>
    <t>MTS</t>
  </si>
  <si>
    <t>5-5b-6-</t>
  </si>
  <si>
    <t>30a-30b-30c</t>
  </si>
  <si>
    <t>VÍA</t>
  </si>
  <si>
    <t>COMUNA</t>
  </si>
  <si>
    <t>Long Límite con Calle 42 (Mts)</t>
  </si>
  <si>
    <t>Comuna 2</t>
  </si>
  <si>
    <t>Univ. Antonio Nariño</t>
  </si>
  <si>
    <t xml:space="preserve">Barrio Berlín </t>
  </si>
  <si>
    <t>Instituto Industrial Raffo Rivera</t>
  </si>
  <si>
    <t>Institución Teresa Calderon de Lasso</t>
  </si>
  <si>
    <t>Urb. Plaza Campestre</t>
  </si>
  <si>
    <t>Urb. Campestre Palmira</t>
  </si>
  <si>
    <t>Club Campestre</t>
  </si>
  <si>
    <t>Urb. Santa María del Palmar</t>
  </si>
  <si>
    <t>Comuna 3</t>
  </si>
  <si>
    <t>Comuna 4</t>
  </si>
  <si>
    <t>Barrio Alfonso Lopez</t>
  </si>
  <si>
    <t>Comuna 5</t>
  </si>
  <si>
    <t>Carrera 28 (5,28km)</t>
  </si>
  <si>
    <t>Comuna 1</t>
  </si>
  <si>
    <t>Barrio Zamorano, Las vegas, Los Mangos</t>
  </si>
  <si>
    <t>Urbanización Monteclaro</t>
  </si>
  <si>
    <t>Urbanización La Alameda</t>
  </si>
  <si>
    <t>Urbanización Ciudadela Confaunión</t>
  </si>
  <si>
    <t>Urbanización Parque de las Mercedes</t>
  </si>
  <si>
    <t>Conjunto Residencial Bosques de Las Mercedes</t>
  </si>
  <si>
    <t>Urbanización Samanes de la Merced</t>
  </si>
  <si>
    <t>Barrio Berlín</t>
  </si>
  <si>
    <t>Comuna 6</t>
  </si>
  <si>
    <t>Comuna 7</t>
  </si>
  <si>
    <t>Barrio Las Delicias</t>
  </si>
  <si>
    <t>Urbanización Las Américas</t>
  </si>
  <si>
    <t>Carrera 1 (2,56km)</t>
  </si>
  <si>
    <t>Urbanización El Jardín</t>
  </si>
  <si>
    <t>Batallón Codazzi</t>
  </si>
  <si>
    <t>EJES VIALES ESTRUCTURANTES</t>
  </si>
  <si>
    <t xml:space="preserve">BARRIOS </t>
  </si>
  <si>
    <t>CALLE 42 -CARRERA 28 - CARRERA 1</t>
  </si>
  <si>
    <t>Km</t>
  </si>
  <si>
    <t>Calle 42 4,63km</t>
  </si>
  <si>
    <t>251.12</t>
  </si>
  <si>
    <t>ÁREA KM2</t>
  </si>
  <si>
    <t>ÁREA TOTAL (m2)</t>
  </si>
  <si>
    <t>Vía Tienda Nueva</t>
  </si>
  <si>
    <t>cañaveral</t>
  </si>
  <si>
    <t>Cañaveral</t>
  </si>
  <si>
    <t>Carrera 19 y 18</t>
  </si>
  <si>
    <t>Harold Eder</t>
  </si>
  <si>
    <t>FÁTIMA</t>
  </si>
  <si>
    <t>FÁTIMA - LA BUITRERA</t>
  </si>
  <si>
    <t>BENEDICTA</t>
  </si>
  <si>
    <t>CARRERA 34 ENTRE 47 Y 50</t>
  </si>
  <si>
    <t>PARQUE ROZO</t>
  </si>
  <si>
    <t>DEPARTMENTAL</t>
  </si>
  <si>
    <t>CALLE 31 POR EL BATALLÓN</t>
  </si>
  <si>
    <t>SANTA MARÍA DEL PALMAR</t>
  </si>
  <si>
    <t>BUENOS AIRES</t>
  </si>
  <si>
    <t>CALLE 31 ENTRADA PALMIRA</t>
  </si>
  <si>
    <t>CALLE 31 IMDER</t>
  </si>
  <si>
    <t>HAROLD EDER</t>
  </si>
  <si>
    <t>calle 67 entre 28 y 29</t>
  </si>
  <si>
    <t>avenida La Carbonera carrera 34</t>
  </si>
  <si>
    <t>Buenos Aires</t>
  </si>
  <si>
    <t>olímpico</t>
  </si>
  <si>
    <t>k31</t>
  </si>
  <si>
    <t>Cra 33a</t>
  </si>
  <si>
    <t xml:space="preserve">Kr 33 Entre calles 23 y 24 </t>
  </si>
  <si>
    <t xml:space="preserve">Kra 40 Entre calles 35 y 36 </t>
  </si>
  <si>
    <t xml:space="preserve">Calle 31 desde kra 26 hasta </t>
  </si>
  <si>
    <t>Harold Eder- Delicias</t>
  </si>
  <si>
    <t>Llano grande</t>
  </si>
  <si>
    <t>Villa de Rosario</t>
  </si>
  <si>
    <t xml:space="preserve">B/ Coronado y vía Rozo un tramo </t>
  </si>
  <si>
    <t>B/ Sembrador</t>
  </si>
  <si>
    <t>Zamorano- sector los Mangos</t>
  </si>
  <si>
    <t>kr 24 desde calle 18 a la calle 12</t>
  </si>
  <si>
    <t>436 2</t>
  </si>
  <si>
    <t>Urbanización campestre</t>
  </si>
  <si>
    <t>Barrio Olímpico</t>
  </si>
  <si>
    <t>Calucé</t>
  </si>
  <si>
    <t>La Carbonera</t>
  </si>
  <si>
    <t>EL Prado</t>
  </si>
  <si>
    <t>Caimitos</t>
  </si>
  <si>
    <t>Centro</t>
  </si>
  <si>
    <t>Zamorano</t>
  </si>
  <si>
    <t>TOTAL AREA EJECUTADA</t>
  </si>
  <si>
    <t>m2</t>
  </si>
  <si>
    <t>M2</t>
  </si>
  <si>
    <t>M2 EN MAL ESTADO</t>
  </si>
  <si>
    <t>M2 INTRVENIDOS</t>
  </si>
  <si>
    <t>%</t>
  </si>
  <si>
    <t>TOTAL DATOS</t>
  </si>
  <si>
    <t>Santo Domingo - Saavedra</t>
  </si>
  <si>
    <t>N/A</t>
  </si>
  <si>
    <t>SECTOR/BARRIO</t>
  </si>
  <si>
    <t>https://goo.gl/maps/XEWguaQHCxBVcSyT9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</si>
</sst>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98">
    <xf numFmtId="0" fontId="0" fillId="0" borderId="0" xfId="0"/>
    <xf numFmtId="0" fontId="0" fillId="0" borderId="0" xfId="0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 applyAlignment="1">
      <alignment horizontal="left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/>
    <xf numFmtId="0" fontId="0" fillId="0" borderId="27" xfId="0" applyFill="1" applyBorder="1" applyAlignment="1"/>
    <xf numFmtId="0" fontId="0" fillId="0" borderId="21" xfId="0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3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/>
    <xf numFmtId="0" fontId="0" fillId="4" borderId="5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42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8" borderId="30" xfId="0" applyFont="1" applyFill="1" applyBorder="1" applyAlignment="1">
      <alignment horizontal="center" vertical="center"/>
    </xf>
    <xf numFmtId="0" fontId="0" fillId="0" borderId="29" xfId="0" applyBorder="1" applyAlignment="1"/>
    <xf numFmtId="0" fontId="0" fillId="0" borderId="5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57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0" borderId="0" xfId="0" applyFill="1" applyBorder="1" applyAlignment="1"/>
    <xf numFmtId="0" fontId="0" fillId="0" borderId="29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26" xfId="0" applyFill="1" applyBorder="1" applyAlignment="1"/>
    <xf numFmtId="0" fontId="1" fillId="0" borderId="3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46" xfId="0" applyFill="1" applyBorder="1" applyAlignment="1"/>
    <xf numFmtId="0" fontId="0" fillId="0" borderId="48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3" borderId="6" xfId="0" applyFill="1" applyBorder="1" applyAlignment="1"/>
    <xf numFmtId="0" fontId="0" fillId="2" borderId="12" xfId="0" applyFill="1" applyBorder="1" applyAlignment="1">
      <alignment horizontal="center"/>
    </xf>
    <xf numFmtId="0" fontId="0" fillId="4" borderId="45" xfId="0" applyFill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2" borderId="5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1" xfId="0" applyBorder="1" applyAlignment="1">
      <alignment horizontal="left" vertical="top"/>
    </xf>
    <xf numFmtId="0" fontId="0" fillId="0" borderId="21" xfId="0" applyNumberFormat="1" applyBorder="1" applyAlignment="1">
      <alignment vertical="center"/>
    </xf>
    <xf numFmtId="0" fontId="1" fillId="10" borderId="3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" fontId="0" fillId="0" borderId="42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18" borderId="10" xfId="0" applyFont="1" applyFill="1" applyBorder="1" applyAlignment="1">
      <alignment horizontal="center"/>
    </xf>
    <xf numFmtId="0" fontId="1" fillId="18" borderId="11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/>
    </xf>
    <xf numFmtId="0" fontId="1" fillId="4" borderId="67" xfId="0" applyFont="1" applyFill="1" applyBorder="1" applyAlignment="1">
      <alignment horizontal="center"/>
    </xf>
    <xf numFmtId="0" fontId="1" fillId="18" borderId="6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/>
    </xf>
    <xf numFmtId="0" fontId="1" fillId="22" borderId="67" xfId="0" applyFont="1" applyFill="1" applyBorder="1" applyAlignment="1">
      <alignment horizontal="center"/>
    </xf>
    <xf numFmtId="0" fontId="1" fillId="14" borderId="17" xfId="0" applyFont="1" applyFill="1" applyBorder="1" applyAlignment="1">
      <alignment horizontal="center"/>
    </xf>
    <xf numFmtId="0" fontId="1" fillId="24" borderId="6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3" borderId="21" xfId="0" applyFill="1" applyBorder="1" applyAlignment="1">
      <alignment horizontal="center" vertical="top"/>
    </xf>
    <xf numFmtId="0" fontId="3" fillId="26" borderId="10" xfId="0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3" fontId="0" fillId="0" borderId="0" xfId="0" applyNumberFormat="1"/>
    <xf numFmtId="3" fontId="1" fillId="0" borderId="21" xfId="0" applyNumberFormat="1" applyFont="1" applyBorder="1" applyAlignment="1">
      <alignment vertical="center"/>
    </xf>
    <xf numFmtId="3" fontId="1" fillId="0" borderId="34" xfId="0" applyNumberFormat="1" applyFont="1" applyBorder="1"/>
    <xf numFmtId="3" fontId="0" fillId="0" borderId="63" xfId="0" applyNumberFormat="1" applyBorder="1"/>
    <xf numFmtId="3" fontId="0" fillId="0" borderId="64" xfId="0" applyNumberFormat="1" applyBorder="1"/>
    <xf numFmtId="3" fontId="1" fillId="0" borderId="34" xfId="0" applyNumberFormat="1" applyFont="1" applyBorder="1" applyAlignment="1">
      <alignment vertical="top"/>
    </xf>
    <xf numFmtId="3" fontId="1" fillId="0" borderId="29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horizontal="center"/>
    </xf>
    <xf numFmtId="4" fontId="0" fillId="0" borderId="21" xfId="0" applyNumberForma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4" fontId="0" fillId="0" borderId="0" xfId="0" applyNumberFormat="1" applyBorder="1"/>
    <xf numFmtId="4" fontId="0" fillId="27" borderId="0" xfId="0" applyNumberFormat="1" applyFill="1" applyBorder="1"/>
    <xf numFmtId="4" fontId="0" fillId="0" borderId="69" xfId="0" applyNumberFormat="1" applyBorder="1"/>
    <xf numFmtId="4" fontId="0" fillId="27" borderId="69" xfId="0" applyNumberFormat="1" applyFill="1" applyBorder="1"/>
    <xf numFmtId="1" fontId="0" fillId="0" borderId="21" xfId="0" applyNumberForma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4" fontId="0" fillId="0" borderId="33" xfId="0" applyNumberFormat="1" applyBorder="1"/>
    <xf numFmtId="4" fontId="1" fillId="0" borderId="33" xfId="0" applyNumberFormat="1" applyFont="1" applyBorder="1"/>
    <xf numFmtId="4" fontId="1" fillId="0" borderId="41" xfId="0" applyNumberFormat="1" applyFont="1" applyBorder="1"/>
    <xf numFmtId="4" fontId="0" fillId="0" borderId="0" xfId="0" applyNumberFormat="1"/>
    <xf numFmtId="4" fontId="1" fillId="27" borderId="69" xfId="0" applyNumberFormat="1" applyFont="1" applyFill="1" applyBorder="1"/>
    <xf numFmtId="4" fontId="1" fillId="0" borderId="0" xfId="0" applyNumberFormat="1" applyFont="1"/>
    <xf numFmtId="4" fontId="1" fillId="27" borderId="0" xfId="0" applyNumberFormat="1" applyFont="1" applyFill="1"/>
    <xf numFmtId="4" fontId="1" fillId="0" borderId="0" xfId="0" applyNumberFormat="1" applyFont="1" applyAlignment="1">
      <alignment horizontal="center" vertical="center"/>
    </xf>
    <xf numFmtId="4" fontId="0" fillId="27" borderId="0" xfId="0" applyNumberFormat="1" applyFill="1"/>
    <xf numFmtId="4" fontId="1" fillId="0" borderId="0" xfId="0" applyNumberFormat="1" applyFont="1" applyAlignment="1">
      <alignment vertical="center"/>
    </xf>
    <xf numFmtId="4" fontId="0" fillId="0" borderId="0" xfId="0" applyNumberFormat="1" applyFill="1" applyBorder="1"/>
    <xf numFmtId="4" fontId="1" fillId="0" borderId="66" xfId="0" applyNumberFormat="1" applyFont="1" applyBorder="1" applyAlignment="1">
      <alignment vertical="center"/>
    </xf>
    <xf numFmtId="4" fontId="1" fillId="0" borderId="70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vertical="top"/>
    </xf>
    <xf numFmtId="4" fontId="1" fillId="0" borderId="29" xfId="0" applyNumberFormat="1" applyFont="1" applyBorder="1" applyAlignment="1">
      <alignment horizontal="center"/>
    </xf>
    <xf numFmtId="1" fontId="1" fillId="12" borderId="42" xfId="0" applyNumberFormat="1" applyFont="1" applyFill="1" applyBorder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center"/>
    </xf>
    <xf numFmtId="2" fontId="1" fillId="12" borderId="42" xfId="0" applyNumberFormat="1" applyFont="1" applyFill="1" applyBorder="1" applyAlignment="1">
      <alignment horizontal="center" vertical="center"/>
    </xf>
    <xf numFmtId="2" fontId="1" fillId="12" borderId="31" xfId="0" applyNumberFormat="1" applyFont="1" applyFill="1" applyBorder="1" applyAlignment="1">
      <alignment horizontal="center" vertical="center"/>
    </xf>
    <xf numFmtId="2" fontId="1" fillId="12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/>
    </xf>
    <xf numFmtId="2" fontId="0" fillId="0" borderId="50" xfId="0" applyNumberFormat="1" applyBorder="1" applyAlignment="1">
      <alignment vertical="center"/>
    </xf>
    <xf numFmtId="2" fontId="0" fillId="0" borderId="48" xfId="0" applyNumberFormat="1" applyBorder="1" applyAlignment="1">
      <alignment horizontal="center" vertical="center"/>
    </xf>
    <xf numFmtId="2" fontId="0" fillId="0" borderId="48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27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21" xfId="0" applyNumberFormat="1" applyBorder="1" applyAlignment="1">
      <alignment vertical="center" wrapText="1"/>
    </xf>
    <xf numFmtId="2" fontId="0" fillId="0" borderId="28" xfId="0" applyNumberFormat="1" applyBorder="1" applyAlignment="1">
      <alignment vertical="center"/>
    </xf>
    <xf numFmtId="2" fontId="0" fillId="0" borderId="44" xfId="0" applyNumberFormat="1" applyBorder="1" applyAlignment="1">
      <alignment vertical="center"/>
    </xf>
    <xf numFmtId="2" fontId="0" fillId="0" borderId="59" xfId="0" applyNumberFormat="1" applyBorder="1" applyAlignment="1">
      <alignment vertical="center" wrapText="1"/>
    </xf>
    <xf numFmtId="2" fontId="0" fillId="0" borderId="7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2" fontId="0" fillId="0" borderId="29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left" vertical="center"/>
    </xf>
    <xf numFmtId="2" fontId="0" fillId="0" borderId="43" xfId="0" applyNumberFormat="1" applyBorder="1" applyAlignment="1">
      <alignment vertical="center"/>
    </xf>
    <xf numFmtId="2" fontId="0" fillId="0" borderId="42" xfId="0" applyNumberFormat="1" applyBorder="1" applyAlignment="1">
      <alignment vertical="center"/>
    </xf>
    <xf numFmtId="2" fontId="0" fillId="0" borderId="49" xfId="0" applyNumberFormat="1" applyBorder="1" applyAlignment="1">
      <alignment vertical="center"/>
    </xf>
    <xf numFmtId="2" fontId="0" fillId="0" borderId="21" xfId="0" applyNumberForma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2" fontId="2" fillId="0" borderId="0" xfId="1" applyNumberForma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 applyFill="1" applyAlignment="1">
      <alignment vertical="center"/>
    </xf>
    <xf numFmtId="1" fontId="1" fillId="14" borderId="42" xfId="0" applyNumberFormat="1" applyFont="1" applyFill="1" applyBorder="1" applyAlignment="1">
      <alignment horizontal="center" vertical="center"/>
    </xf>
    <xf numFmtId="2" fontId="1" fillId="14" borderId="42" xfId="0" applyNumberFormat="1" applyFont="1" applyFill="1" applyBorder="1" applyAlignment="1">
      <alignment horizontal="center" vertical="center"/>
    </xf>
    <xf numFmtId="2" fontId="1" fillId="14" borderId="2" xfId="0" applyNumberFormat="1" applyFont="1" applyFill="1" applyBorder="1" applyAlignment="1">
      <alignment horizontal="center" vertical="center"/>
    </xf>
    <xf numFmtId="2" fontId="1" fillId="16" borderId="10" xfId="0" applyNumberFormat="1" applyFont="1" applyFill="1" applyBorder="1" applyAlignment="1">
      <alignment horizontal="center"/>
    </xf>
    <xf numFmtId="2" fontId="1" fillId="16" borderId="11" xfId="0" applyNumberFormat="1" applyFont="1" applyFill="1" applyBorder="1" applyAlignment="1">
      <alignment horizontal="center"/>
    </xf>
    <xf numFmtId="2" fontId="0" fillId="0" borderId="48" xfId="0" applyNumberFormat="1" applyBorder="1" applyAlignment="1">
      <alignment horizontal="left" vertical="center"/>
    </xf>
    <xf numFmtId="2" fontId="0" fillId="0" borderId="46" xfId="0" applyNumberFormat="1" applyBorder="1" applyAlignment="1">
      <alignment vertical="center"/>
    </xf>
    <xf numFmtId="2" fontId="0" fillId="0" borderId="4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left" vertical="center" wrapText="1"/>
    </xf>
    <xf numFmtId="2" fontId="0" fillId="0" borderId="59" xfId="0" applyNumberFormat="1" applyBorder="1" applyAlignment="1">
      <alignment horizontal="left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left" vertical="center"/>
    </xf>
    <xf numFmtId="2" fontId="0" fillId="0" borderId="0" xfId="0" applyNumberFormat="1" applyFill="1" applyBorder="1" applyAlignment="1">
      <alignment horizontal="left" vertical="top"/>
    </xf>
    <xf numFmtId="2" fontId="0" fillId="0" borderId="59" xfId="0" applyNumberFormat="1" applyBorder="1" applyAlignment="1">
      <alignment horizontal="left" vertical="center"/>
    </xf>
    <xf numFmtId="2" fontId="0" fillId="0" borderId="42" xfId="0" applyNumberFormat="1" applyBorder="1" applyAlignment="1">
      <alignment horizontal="left" vertical="center"/>
    </xf>
    <xf numFmtId="2" fontId="0" fillId="0" borderId="49" xfId="0" applyNumberFormat="1" applyBorder="1" applyAlignment="1">
      <alignment horizontal="left" vertical="center"/>
    </xf>
    <xf numFmtId="2" fontId="0" fillId="0" borderId="0" xfId="0" applyNumberForma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0" fillId="0" borderId="28" xfId="0" applyFill="1" applyBorder="1" applyAlignment="1">
      <alignment horizontal="center"/>
    </xf>
    <xf numFmtId="4" fontId="1" fillId="12" borderId="42" xfId="0" applyNumberFormat="1" applyFont="1" applyFill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49" xfId="0" applyNumberForma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14" borderId="42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4" fontId="1" fillId="0" borderId="4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27" borderId="0" xfId="0" applyNumberFormat="1" applyFill="1" applyBorder="1" applyAlignment="1">
      <alignment vertical="center"/>
    </xf>
    <xf numFmtId="4" fontId="0" fillId="0" borderId="64" xfId="0" applyNumberFormat="1" applyBorder="1" applyAlignment="1">
      <alignment vertical="center"/>
    </xf>
    <xf numFmtId="4" fontId="0" fillId="0" borderId="69" xfId="0" applyNumberFormat="1" applyBorder="1" applyAlignment="1">
      <alignment vertical="center"/>
    </xf>
    <xf numFmtId="4" fontId="0" fillId="27" borderId="69" xfId="0" applyNumberFormat="1" applyFill="1" applyBorder="1" applyAlignment="1">
      <alignment vertical="center"/>
    </xf>
    <xf numFmtId="4" fontId="0" fillId="0" borderId="63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0" fillId="0" borderId="64" xfId="0" applyNumberFormat="1" applyFill="1" applyBorder="1" applyAlignment="1">
      <alignment vertical="center"/>
    </xf>
    <xf numFmtId="4" fontId="0" fillId="0" borderId="69" xfId="0" applyNumberFormat="1" applyFill="1" applyBorder="1" applyAlignment="1">
      <alignment vertical="center"/>
    </xf>
    <xf numFmtId="4" fontId="1" fillId="0" borderId="34" xfId="0" applyNumberFormat="1" applyFont="1" applyFill="1" applyBorder="1" applyAlignment="1">
      <alignment vertical="center"/>
    </xf>
    <xf numFmtId="4" fontId="1" fillId="0" borderId="33" xfId="0" applyNumberFormat="1" applyFont="1" applyFill="1" applyBorder="1" applyAlignment="1">
      <alignment vertical="center"/>
    </xf>
    <xf numFmtId="4" fontId="0" fillId="27" borderId="66" xfId="0" applyNumberFormat="1" applyFill="1" applyBorder="1" applyAlignment="1">
      <alignment vertical="center"/>
    </xf>
    <xf numFmtId="4" fontId="0" fillId="27" borderId="70" xfId="0" applyNumberFormat="1" applyFill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4" fontId="0" fillId="0" borderId="70" xfId="0" applyNumberFormat="1" applyBorder="1" applyAlignment="1">
      <alignment vertical="center"/>
    </xf>
    <xf numFmtId="4" fontId="0" fillId="0" borderId="66" xfId="0" applyNumberFormat="1" applyBorder="1" applyAlignment="1">
      <alignment vertical="center"/>
    </xf>
    <xf numFmtId="4" fontId="0" fillId="27" borderId="62" xfId="0" applyNumberFormat="1" applyFill="1" applyBorder="1" applyAlignment="1">
      <alignment vertical="center"/>
    </xf>
    <xf numFmtId="4" fontId="1" fillId="0" borderId="63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29" xfId="0" applyNumberFormat="1" applyFont="1" applyBorder="1" applyAlignment="1">
      <alignment vertical="center"/>
    </xf>
    <xf numFmtId="4" fontId="1" fillId="0" borderId="29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horizontal="center" vertical="center"/>
    </xf>
    <xf numFmtId="4" fontId="1" fillId="5" borderId="42" xfId="0" applyNumberFormat="1" applyFont="1" applyFill="1" applyBorder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 vertical="center"/>
    </xf>
    <xf numFmtId="4" fontId="0" fillId="0" borderId="63" xfId="0" applyNumberFormat="1" applyBorder="1"/>
    <xf numFmtId="4" fontId="0" fillId="0" borderId="64" xfId="0" applyNumberFormat="1" applyBorder="1"/>
    <xf numFmtId="4" fontId="1" fillId="0" borderId="34" xfId="0" applyNumberFormat="1" applyFont="1" applyBorder="1"/>
    <xf numFmtId="4" fontId="0" fillId="0" borderId="0" xfId="0" applyNumberFormat="1" applyAlignment="1">
      <alignment horizontal="left" vertical="center"/>
    </xf>
    <xf numFmtId="4" fontId="1" fillId="7" borderId="42" xfId="0" applyNumberFormat="1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4" fontId="1" fillId="19" borderId="10" xfId="0" applyNumberFormat="1" applyFont="1" applyFill="1" applyBorder="1" applyAlignment="1">
      <alignment horizontal="center"/>
    </xf>
    <xf numFmtId="4" fontId="1" fillId="19" borderId="11" xfId="0" applyNumberFormat="1" applyFont="1" applyFill="1" applyBorder="1" applyAlignment="1">
      <alignment horizontal="center"/>
    </xf>
    <xf numFmtId="4" fontId="0" fillId="0" borderId="50" xfId="0" applyNumberFormat="1" applyBorder="1" applyAlignment="1">
      <alignment vertical="center"/>
    </xf>
    <xf numFmtId="4" fontId="0" fillId="0" borderId="48" xfId="0" applyNumberFormat="1" applyBorder="1" applyAlignment="1">
      <alignment horizontal="left" vertical="center"/>
    </xf>
    <xf numFmtId="4" fontId="0" fillId="0" borderId="46" xfId="0" applyNumberFormat="1" applyBorder="1" applyAlignment="1">
      <alignment vertical="center"/>
    </xf>
    <xf numFmtId="4" fontId="0" fillId="0" borderId="47" xfId="0" applyNumberForma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4" fontId="0" fillId="0" borderId="21" xfId="0" applyNumberFormat="1" applyBorder="1" applyAlignment="1">
      <alignment horizontal="left" vertical="center"/>
    </xf>
    <xf numFmtId="4" fontId="0" fillId="0" borderId="6" xfId="0" applyNumberFormat="1" applyBorder="1" applyAlignment="1">
      <alignment vertical="center"/>
    </xf>
    <xf numFmtId="4" fontId="0" fillId="0" borderId="12" xfId="0" applyNumberFormat="1" applyBorder="1" applyAlignment="1">
      <alignment horizontal="center" vertical="center"/>
    </xf>
    <xf numFmtId="4" fontId="0" fillId="0" borderId="27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4" fontId="0" fillId="0" borderId="21" xfId="0" applyNumberFormat="1" applyBorder="1" applyAlignment="1">
      <alignment horizontal="left" vertical="center" wrapText="1"/>
    </xf>
    <xf numFmtId="4" fontId="0" fillId="0" borderId="28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59" xfId="0" applyNumberFormat="1" applyBorder="1" applyAlignment="1">
      <alignment horizontal="left" vertical="center" wrapText="1"/>
    </xf>
    <xf numFmtId="4" fontId="0" fillId="0" borderId="7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9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" fontId="0" fillId="0" borderId="59" xfId="0" applyNumberFormat="1" applyBorder="1" applyAlignment="1">
      <alignment horizontal="left" vertical="center"/>
    </xf>
    <xf numFmtId="4" fontId="0" fillId="0" borderId="42" xfId="0" applyNumberFormat="1" applyBorder="1" applyAlignment="1">
      <alignment horizontal="left" vertical="center"/>
    </xf>
    <xf numFmtId="4" fontId="0" fillId="0" borderId="49" xfId="0" applyNumberFormat="1" applyBorder="1" applyAlignment="1">
      <alignment horizontal="left" vertical="center"/>
    </xf>
    <xf numFmtId="4" fontId="0" fillId="0" borderId="0" xfId="0" applyNumberFormat="1" applyBorder="1" applyAlignment="1"/>
    <xf numFmtId="4" fontId="1" fillId="8" borderId="42" xfId="0" applyNumberFormat="1" applyFont="1" applyFill="1" applyBorder="1" applyAlignment="1">
      <alignment horizontal="center" vertical="center"/>
    </xf>
    <xf numFmtId="4" fontId="1" fillId="8" borderId="2" xfId="0" applyNumberFormat="1" applyFont="1" applyFill="1" applyBorder="1" applyAlignment="1">
      <alignment horizontal="center" vertical="center"/>
    </xf>
    <xf numFmtId="4" fontId="1" fillId="22" borderId="10" xfId="0" applyNumberFormat="1" applyFont="1" applyFill="1" applyBorder="1" applyAlignment="1">
      <alignment horizontal="center"/>
    </xf>
    <xf numFmtId="4" fontId="1" fillId="22" borderId="11" xfId="0" applyNumberFormat="1" applyFont="1" applyFill="1" applyBorder="1" applyAlignment="1">
      <alignment horizontal="center"/>
    </xf>
    <xf numFmtId="4" fontId="0" fillId="0" borderId="50" xfId="0" applyNumberFormat="1" applyFill="1" applyBorder="1" applyAlignment="1">
      <alignment vertical="center"/>
    </xf>
    <xf numFmtId="4" fontId="0" fillId="0" borderId="48" xfId="0" applyNumberFormat="1" applyFill="1" applyBorder="1" applyAlignment="1">
      <alignment horizontal="center" vertical="center"/>
    </xf>
    <xf numFmtId="4" fontId="0" fillId="0" borderId="48" xfId="0" applyNumberFormat="1" applyFill="1" applyBorder="1" applyAlignment="1">
      <alignment horizontal="left" vertical="center"/>
    </xf>
    <xf numFmtId="4" fontId="0" fillId="0" borderId="27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left"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21" xfId="0" applyNumberFormat="1" applyFill="1" applyBorder="1" applyAlignment="1">
      <alignment horizontal="left" vertical="center" wrapText="1"/>
    </xf>
    <xf numFmtId="4" fontId="0" fillId="0" borderId="28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horizontal="center" vertical="center"/>
    </xf>
    <xf numFmtId="4" fontId="0" fillId="0" borderId="44" xfId="0" applyNumberFormat="1" applyFill="1" applyBorder="1" applyAlignment="1">
      <alignment vertical="center"/>
    </xf>
    <xf numFmtId="4" fontId="0" fillId="0" borderId="59" xfId="0" applyNumberFormat="1" applyFill="1" applyBorder="1" applyAlignment="1">
      <alignment horizontal="center" vertical="center"/>
    </xf>
    <xf numFmtId="4" fontId="0" fillId="0" borderId="59" xfId="0" applyNumberFormat="1" applyFill="1" applyBorder="1" applyAlignment="1">
      <alignment horizontal="left" vertical="center" wrapText="1"/>
    </xf>
    <xf numFmtId="4" fontId="0" fillId="0" borderId="26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left" vertical="center"/>
    </xf>
    <xf numFmtId="4" fontId="0" fillId="0" borderId="0" xfId="0" applyNumberFormat="1" applyFill="1" applyBorder="1" applyAlignment="1"/>
    <xf numFmtId="4" fontId="0" fillId="0" borderId="21" xfId="0" applyNumberFormat="1" applyFill="1" applyBorder="1" applyAlignment="1">
      <alignment horizontal="left" vertical="top"/>
    </xf>
    <xf numFmtId="4" fontId="0" fillId="0" borderId="43" xfId="0" applyNumberFormat="1" applyFill="1" applyBorder="1" applyAlignment="1">
      <alignment horizontal="center" vertical="center"/>
    </xf>
    <xf numFmtId="4" fontId="0" fillId="0" borderId="59" xfId="0" applyNumberFormat="1" applyFill="1" applyBorder="1" applyAlignment="1">
      <alignment horizontal="left" vertical="center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center"/>
    </xf>
    <xf numFmtId="4" fontId="1" fillId="10" borderId="42" xfId="0" applyNumberFormat="1" applyFont="1" applyFill="1" applyBorder="1" applyAlignment="1">
      <alignment horizontal="center" vertical="center"/>
    </xf>
    <xf numFmtId="4" fontId="1" fillId="10" borderId="2" xfId="0" applyNumberFormat="1" applyFont="1" applyFill="1" applyBorder="1" applyAlignment="1">
      <alignment horizontal="center" vertical="center"/>
    </xf>
    <xf numFmtId="4" fontId="1" fillId="14" borderId="10" xfId="0" applyNumberFormat="1" applyFont="1" applyFill="1" applyBorder="1" applyAlignment="1">
      <alignment horizontal="center"/>
    </xf>
    <xf numFmtId="4" fontId="1" fillId="14" borderId="11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vertical="center"/>
    </xf>
    <xf numFmtId="3" fontId="1" fillId="7" borderId="42" xfId="0" applyNumberFormat="1" applyFont="1" applyFill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8" borderId="42" xfId="0" applyNumberFormat="1" applyFont="1" applyFill="1" applyBorder="1" applyAlignment="1">
      <alignment horizontal="center" vertical="center"/>
    </xf>
    <xf numFmtId="3" fontId="0" fillId="0" borderId="48" xfId="0" applyNumberFormat="1" applyFill="1" applyBorder="1" applyAlignment="1">
      <alignment horizontal="center" vertical="center"/>
    </xf>
    <xf numFmtId="3" fontId="0" fillId="0" borderId="21" xfId="0" applyNumberFormat="1" applyFill="1" applyBorder="1" applyAlignment="1">
      <alignment horizontal="center" vertical="center"/>
    </xf>
    <xf numFmtId="3" fontId="0" fillId="0" borderId="42" xfId="0" applyNumberFormat="1" applyFill="1" applyBorder="1" applyAlignment="1">
      <alignment horizontal="center" vertical="center"/>
    </xf>
    <xf numFmtId="3" fontId="0" fillId="0" borderId="49" xfId="0" applyNumberFormat="1" applyFill="1" applyBorder="1" applyAlignment="1">
      <alignment horizontal="center" vertical="center"/>
    </xf>
    <xf numFmtId="3" fontId="0" fillId="0" borderId="29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2" fontId="1" fillId="0" borderId="20" xfId="0" applyNumberFormat="1" applyFont="1" applyFill="1" applyBorder="1" applyAlignment="1">
      <alignment horizontal="left" vertical="center"/>
    </xf>
    <xf numFmtId="4" fontId="0" fillId="0" borderId="17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left" vertical="center"/>
    </xf>
    <xf numFmtId="3" fontId="1" fillId="8" borderId="30" xfId="0" applyNumberFormat="1" applyFont="1" applyFill="1" applyBorder="1" applyAlignment="1">
      <alignment horizontal="center" vertical="center"/>
    </xf>
    <xf numFmtId="3" fontId="1" fillId="8" borderId="63" xfId="0" applyNumberFormat="1" applyFont="1" applyFill="1" applyBorder="1" applyAlignment="1">
      <alignment horizontal="center" vertical="center"/>
    </xf>
    <xf numFmtId="3" fontId="1" fillId="8" borderId="6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0" fillId="0" borderId="31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left" vertical="center"/>
    </xf>
    <xf numFmtId="4" fontId="0" fillId="0" borderId="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" fillId="0" borderId="71" xfId="0" applyFont="1" applyFill="1" applyBorder="1" applyAlignment="1">
      <alignment horizontal="center" vertical="center"/>
    </xf>
    <xf numFmtId="1" fontId="1" fillId="8" borderId="3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1" fillId="4" borderId="11" xfId="0" applyNumberFormat="1" applyFont="1" applyFill="1" applyBorder="1" applyAlignment="1">
      <alignment horizont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 vertical="center"/>
    </xf>
    <xf numFmtId="4" fontId="1" fillId="0" borderId="67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1" fontId="1" fillId="14" borderId="30" xfId="0" applyNumberFormat="1" applyFont="1" applyFill="1" applyBorder="1" applyAlignment="1">
      <alignment horizontal="center" vertical="center"/>
    </xf>
    <xf numFmtId="0" fontId="0" fillId="0" borderId="30" xfId="0" applyBorder="1" applyAlignment="1"/>
    <xf numFmtId="4" fontId="1" fillId="0" borderId="34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0" fillId="0" borderId="59" xfId="0" applyNumberFormat="1" applyFill="1" applyBorder="1" applyAlignment="1">
      <alignment horizontal="center" vertical="center"/>
    </xf>
    <xf numFmtId="4" fontId="1" fillId="27" borderId="0" xfId="0" applyNumberFormat="1" applyFont="1" applyFill="1" applyAlignment="1">
      <alignment horizontal="center" vertical="center"/>
    </xf>
    <xf numFmtId="4" fontId="1" fillId="27" borderId="69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" fillId="10" borderId="42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42" xfId="0" applyNumberFormat="1" applyBorder="1" applyAlignment="1">
      <alignment horizontal="left" vertical="center"/>
    </xf>
    <xf numFmtId="3" fontId="0" fillId="0" borderId="49" xfId="0" applyNumberFormat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3" fontId="1" fillId="10" borderId="30" xfId="0" applyNumberFormat="1" applyFont="1" applyFill="1" applyBorder="1" applyAlignment="1">
      <alignment horizontal="center" vertical="center"/>
    </xf>
    <xf numFmtId="3" fontId="1" fillId="10" borderId="6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center"/>
    </xf>
    <xf numFmtId="4" fontId="0" fillId="0" borderId="23" xfId="0" applyNumberFormat="1" applyFill="1" applyBorder="1" applyAlignment="1">
      <alignment horizontal="center" vertical="top"/>
    </xf>
    <xf numFmtId="4" fontId="0" fillId="0" borderId="24" xfId="0" applyNumberFormat="1" applyFill="1" applyBorder="1" applyAlignment="1">
      <alignment horizontal="center" vertical="top"/>
    </xf>
    <xf numFmtId="4" fontId="0" fillId="23" borderId="24" xfId="0" applyNumberFormat="1" applyFill="1" applyBorder="1" applyAlignment="1">
      <alignment horizontal="center" vertical="top"/>
    </xf>
    <xf numFmtId="4" fontId="0" fillId="0" borderId="24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 vertical="center"/>
    </xf>
    <xf numFmtId="4" fontId="0" fillId="0" borderId="48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42" xfId="0" applyNumberFormat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3" fontId="1" fillId="7" borderId="30" xfId="0" applyNumberFormat="1" applyFont="1" applyFill="1" applyBorder="1" applyAlignment="1">
      <alignment horizontal="center" vertical="center"/>
    </xf>
    <xf numFmtId="3" fontId="1" fillId="7" borderId="63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4" fontId="0" fillId="0" borderId="52" xfId="0" applyNumberFormat="1" applyFill="1" applyBorder="1" applyAlignment="1">
      <alignment horizontal="center"/>
    </xf>
    <xf numFmtId="4" fontId="0" fillId="0" borderId="48" xfId="0" applyNumberFormat="1" applyFill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/>
    <xf numFmtId="0" fontId="3" fillId="26" borderId="19" xfId="0" applyFont="1" applyFill="1" applyBorder="1" applyAlignment="1">
      <alignment horizont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18" borderId="46" xfId="0" applyFont="1" applyFill="1" applyBorder="1" applyAlignment="1">
      <alignment horizontal="center" vertical="center"/>
    </xf>
    <xf numFmtId="0" fontId="1" fillId="10" borderId="60" xfId="0" applyFont="1" applyFill="1" applyBorder="1" applyAlignment="1">
      <alignment horizontal="center" vertical="center"/>
    </xf>
    <xf numFmtId="0" fontId="1" fillId="10" borderId="61" xfId="0" applyFont="1" applyFill="1" applyBorder="1" applyAlignment="1">
      <alignment horizontal="center" vertical="center"/>
    </xf>
    <xf numFmtId="0" fontId="1" fillId="10" borderId="6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1" fillId="0" borderId="69" xfId="0" applyNumberFormat="1" applyFont="1" applyBorder="1" applyAlignment="1">
      <alignment vertical="center"/>
    </xf>
    <xf numFmtId="4" fontId="1" fillId="0" borderId="70" xfId="0" applyNumberFormat="1" applyFont="1" applyBorder="1"/>
    <xf numFmtId="0" fontId="0" fillId="14" borderId="65" xfId="0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2" fontId="1" fillId="14" borderId="7" xfId="0" applyNumberFormat="1" applyFont="1" applyFill="1" applyBorder="1" applyAlignment="1">
      <alignment horizontal="center" vertical="center"/>
    </xf>
    <xf numFmtId="2" fontId="1" fillId="14" borderId="49" xfId="0" applyNumberFormat="1" applyFont="1" applyFill="1" applyBorder="1" applyAlignment="1">
      <alignment horizontal="center" vertical="center"/>
    </xf>
    <xf numFmtId="2" fontId="1" fillId="5" borderId="21" xfId="0" applyNumberFormat="1" applyFont="1" applyFill="1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0" fontId="0" fillId="29" borderId="45" xfId="0" applyFill="1" applyBorder="1" applyAlignment="1">
      <alignment horizontal="center" vertical="center"/>
    </xf>
    <xf numFmtId="0" fontId="0" fillId="29" borderId="40" xfId="0" applyFill="1" applyBorder="1" applyAlignment="1">
      <alignment horizontal="center" vertical="center"/>
    </xf>
    <xf numFmtId="0" fontId="0" fillId="0" borderId="7" xfId="0" applyFill="1" applyBorder="1" applyAlignment="1"/>
    <xf numFmtId="0" fontId="0" fillId="23" borderId="21" xfId="0" applyFill="1" applyBorder="1" applyAlignment="1">
      <alignment horizontal="left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2" fontId="1" fillId="4" borderId="42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2" fontId="1" fillId="4" borderId="21" xfId="0" applyNumberFormat="1" applyFont="1" applyFill="1" applyBorder="1" applyAlignment="1">
      <alignment horizontal="center" vertical="center"/>
    </xf>
    <xf numFmtId="4" fontId="0" fillId="0" borderId="42" xfId="0" applyNumberFormat="1" applyBorder="1" applyAlignment="1">
      <alignment vertical="center"/>
    </xf>
    <xf numFmtId="2" fontId="1" fillId="0" borderId="21" xfId="0" applyNumberFormat="1" applyFont="1" applyBorder="1" applyAlignment="1">
      <alignment horizontal="center" vertical="center"/>
    </xf>
    <xf numFmtId="4" fontId="0" fillId="0" borderId="29" xfId="0" applyNumberFormat="1" applyBorder="1" applyAlignment="1">
      <alignment vertical="center"/>
    </xf>
    <xf numFmtId="0" fontId="1" fillId="4" borderId="46" xfId="0" applyFont="1" applyFill="1" applyBorder="1" applyAlignment="1">
      <alignment horizontal="center" vertical="center"/>
    </xf>
    <xf numFmtId="0" fontId="0" fillId="0" borderId="48" xfId="0" applyFill="1" applyBorder="1" applyAlignment="1"/>
    <xf numFmtId="4" fontId="0" fillId="0" borderId="47" xfId="0" applyNumberFormat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9" xfId="0" applyBorder="1" applyAlignment="1"/>
    <xf numFmtId="2" fontId="0" fillId="0" borderId="49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0" fillId="0" borderId="42" xfId="0" applyFill="1" applyBorder="1" applyAlignment="1"/>
    <xf numFmtId="2" fontId="0" fillId="0" borderId="42" xfId="0" applyNumberFormat="1" applyBorder="1" applyAlignment="1">
      <alignment horizontal="center" vertical="center"/>
    </xf>
    <xf numFmtId="0" fontId="0" fillId="0" borderId="48" xfId="0" applyBorder="1" applyAlignment="1"/>
    <xf numFmtId="0" fontId="0" fillId="0" borderId="42" xfId="0" applyBorder="1" applyAlignment="1"/>
    <xf numFmtId="0" fontId="0" fillId="0" borderId="49" xfId="0" applyFill="1" applyBorder="1" applyAlignment="1"/>
    <xf numFmtId="0" fontId="1" fillId="4" borderId="30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0" fontId="0" fillId="0" borderId="29" xfId="0" applyFill="1" applyBorder="1" applyAlignment="1"/>
    <xf numFmtId="2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2" fontId="1" fillId="14" borderId="10" xfId="0" applyNumberFormat="1" applyFont="1" applyFill="1" applyBorder="1" applyAlignment="1">
      <alignment horizontal="center" vertical="center"/>
    </xf>
    <xf numFmtId="2" fontId="1" fillId="14" borderId="68" xfId="0" applyNumberFormat="1" applyFont="1" applyFill="1" applyBorder="1" applyAlignment="1">
      <alignment horizontal="center" vertical="center"/>
    </xf>
    <xf numFmtId="2" fontId="1" fillId="14" borderId="11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" fillId="14" borderId="22" xfId="0" applyNumberFormat="1" applyFont="1" applyFill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4" fontId="0" fillId="0" borderId="24" xfId="0" applyNumberFormat="1" applyBorder="1" applyAlignment="1">
      <alignment vertical="center"/>
    </xf>
    <xf numFmtId="0" fontId="0" fillId="0" borderId="13" xfId="0" applyFill="1" applyBorder="1" applyAlignment="1">
      <alignment horizontal="left"/>
    </xf>
    <xf numFmtId="0" fontId="0" fillId="14" borderId="38" xfId="0" applyFill="1" applyBorder="1" applyAlignment="1">
      <alignment horizontal="center" vertical="center"/>
    </xf>
    <xf numFmtId="0" fontId="0" fillId="0" borderId="46" xfId="0" applyFill="1" applyBorder="1" applyAlignment="1">
      <alignment horizontal="left"/>
    </xf>
    <xf numFmtId="4" fontId="0" fillId="0" borderId="52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left"/>
    </xf>
    <xf numFmtId="4" fontId="0" fillId="0" borderId="37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46" xfId="0" applyFill="1" applyBorder="1" applyAlignment="1">
      <alignment horizontal="left" vertical="top"/>
    </xf>
    <xf numFmtId="0" fontId="0" fillId="14" borderId="40" xfId="0" applyFill="1" applyBorder="1" applyAlignment="1">
      <alignment horizontal="center" vertical="center"/>
    </xf>
    <xf numFmtId="4" fontId="0" fillId="0" borderId="48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" fontId="0" fillId="0" borderId="49" xfId="0" applyNumberFormat="1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1" fillId="5" borderId="49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0" fontId="1" fillId="18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1" fillId="31" borderId="30" xfId="0" applyNumberFormat="1" applyFont="1" applyFill="1" applyBorder="1" applyAlignment="1">
      <alignment horizontal="center" vertical="center"/>
    </xf>
    <xf numFmtId="2" fontId="1" fillId="31" borderId="42" xfId="0" applyNumberFormat="1" applyFont="1" applyFill="1" applyBorder="1" applyAlignment="1">
      <alignment horizontal="center" vertical="center"/>
    </xf>
    <xf numFmtId="2" fontId="1" fillId="31" borderId="8" xfId="0" applyNumberFormat="1" applyFont="1" applyFill="1" applyBorder="1" applyAlignment="1">
      <alignment horizontal="center" vertical="center"/>
    </xf>
    <xf numFmtId="0" fontId="0" fillId="29" borderId="38" xfId="0" applyFill="1" applyBorder="1" applyAlignment="1">
      <alignment horizontal="center" vertical="center"/>
    </xf>
    <xf numFmtId="0" fontId="1" fillId="29" borderId="38" xfId="0" applyFont="1" applyFill="1" applyBorder="1" applyAlignment="1">
      <alignment horizontal="center" vertical="center"/>
    </xf>
    <xf numFmtId="0" fontId="1" fillId="29" borderId="45" xfId="0" applyFont="1" applyFill="1" applyBorder="1" applyAlignment="1">
      <alignment horizontal="center" vertical="center"/>
    </xf>
    <xf numFmtId="0" fontId="1" fillId="29" borderId="40" xfId="0" applyFont="1" applyFill="1" applyBorder="1" applyAlignment="1">
      <alignment horizontal="center" vertical="center"/>
    </xf>
    <xf numFmtId="2" fontId="1" fillId="31" borderId="63" xfId="0" applyNumberFormat="1" applyFont="1" applyFill="1" applyBorder="1" applyAlignment="1">
      <alignment horizontal="center" vertical="center"/>
    </xf>
    <xf numFmtId="2" fontId="1" fillId="31" borderId="16" xfId="0" applyNumberFormat="1" applyFont="1" applyFill="1" applyBorder="1" applyAlignment="1">
      <alignment horizontal="center" vertical="center"/>
    </xf>
    <xf numFmtId="2" fontId="1" fillId="31" borderId="14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/>
    </xf>
    <xf numFmtId="3" fontId="1" fillId="22" borderId="46" xfId="0" applyNumberFormat="1" applyFont="1" applyFill="1" applyBorder="1" applyAlignment="1">
      <alignment horizontal="center"/>
    </xf>
    <xf numFmtId="0" fontId="0" fillId="0" borderId="48" xfId="0" applyFill="1" applyBorder="1" applyAlignment="1">
      <alignment horizontal="left"/>
    </xf>
    <xf numFmtId="3" fontId="1" fillId="22" borderId="6" xfId="0" applyNumberFormat="1" applyFont="1" applyFill="1" applyBorder="1" applyAlignment="1">
      <alignment horizontal="center"/>
    </xf>
    <xf numFmtId="3" fontId="1" fillId="22" borderId="6" xfId="0" applyNumberFormat="1" applyFont="1" applyFill="1" applyBorder="1" applyAlignment="1">
      <alignment horizontal="center" vertical="center"/>
    </xf>
    <xf numFmtId="3" fontId="1" fillId="22" borderId="7" xfId="0" applyNumberFormat="1" applyFont="1" applyFill="1" applyBorder="1" applyAlignment="1">
      <alignment horizontal="center"/>
    </xf>
    <xf numFmtId="0" fontId="0" fillId="23" borderId="49" xfId="0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 vertical="center"/>
    </xf>
    <xf numFmtId="2" fontId="1" fillId="8" borderId="49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3" fontId="1" fillId="22" borderId="13" xfId="0" applyNumberFormat="1" applyFont="1" applyFill="1" applyBorder="1" applyAlignment="1">
      <alignment horizontal="center"/>
    </xf>
    <xf numFmtId="0" fontId="0" fillId="0" borderId="29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49" xfId="0" applyFill="1" applyBorder="1" applyAlignment="1">
      <alignment horizontal="left" vertical="center"/>
    </xf>
    <xf numFmtId="3" fontId="1" fillId="14" borderId="46" xfId="0" applyNumberFormat="1" applyFont="1" applyFill="1" applyBorder="1" applyAlignment="1">
      <alignment horizontal="center" vertical="center"/>
    </xf>
    <xf numFmtId="3" fontId="1" fillId="14" borderId="6" xfId="0" applyNumberFormat="1" applyFont="1" applyFill="1" applyBorder="1" applyAlignment="1">
      <alignment horizontal="center" vertical="center"/>
    </xf>
    <xf numFmtId="3" fontId="1" fillId="14" borderId="7" xfId="0" applyNumberFormat="1" applyFont="1" applyFill="1" applyBorder="1" applyAlignment="1">
      <alignment horizontal="center" vertical="center"/>
    </xf>
    <xf numFmtId="4" fontId="1" fillId="14" borderId="70" xfId="0" applyNumberFormat="1" applyFont="1" applyFill="1" applyBorder="1" applyAlignment="1">
      <alignment horizontal="center" vertical="center"/>
    </xf>
    <xf numFmtId="3" fontId="1" fillId="14" borderId="13" xfId="0" applyNumberFormat="1" applyFont="1" applyFill="1" applyBorder="1" applyAlignment="1">
      <alignment horizontal="center" vertical="center"/>
    </xf>
    <xf numFmtId="4" fontId="1" fillId="14" borderId="2" xfId="0" applyNumberFormat="1" applyFont="1" applyFill="1" applyBorder="1" applyAlignment="1">
      <alignment horizontal="center" vertical="center"/>
    </xf>
    <xf numFmtId="3" fontId="1" fillId="14" borderId="30" xfId="0" applyNumberFormat="1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21" xfId="0" applyFont="1" applyFill="1" applyBorder="1" applyAlignment="1"/>
    <xf numFmtId="16" fontId="0" fillId="0" borderId="21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4" xfId="0" applyFont="1" applyBorder="1"/>
    <xf numFmtId="0" fontId="0" fillId="0" borderId="33" xfId="0" applyBorder="1"/>
    <xf numFmtId="0" fontId="1" fillId="0" borderId="3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0" xfId="0" applyBorder="1"/>
    <xf numFmtId="0" fontId="0" fillId="27" borderId="0" xfId="0" applyFill="1" applyBorder="1"/>
    <xf numFmtId="0" fontId="0" fillId="0" borderId="69" xfId="0" applyBorder="1"/>
    <xf numFmtId="0" fontId="0" fillId="27" borderId="69" xfId="0" applyFill="1" applyBorder="1"/>
    <xf numFmtId="2" fontId="0" fillId="27" borderId="0" xfId="0" applyNumberFormat="1" applyFill="1" applyBorder="1"/>
    <xf numFmtId="2" fontId="0" fillId="0" borderId="0" xfId="0" applyNumberFormat="1" applyBorder="1"/>
    <xf numFmtId="0" fontId="1" fillId="0" borderId="60" xfId="0" applyFont="1" applyBorder="1"/>
    <xf numFmtId="3" fontId="0" fillId="0" borderId="61" xfId="0" applyNumberFormat="1" applyBorder="1"/>
    <xf numFmtId="0" fontId="1" fillId="0" borderId="34" xfId="0" applyFont="1" applyFill="1" applyBorder="1" applyAlignment="1"/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1" fillId="0" borderId="66" xfId="0" applyFont="1" applyBorder="1"/>
    <xf numFmtId="0" fontId="0" fillId="0" borderId="0" xfId="0" applyFill="1"/>
    <xf numFmtId="3" fontId="0" fillId="0" borderId="63" xfId="0" applyNumberFormat="1" applyFill="1" applyBorder="1"/>
    <xf numFmtId="0" fontId="5" fillId="27" borderId="0" xfId="0" applyFont="1" applyFill="1" applyBorder="1"/>
    <xf numFmtId="4" fontId="1" fillId="0" borderId="46" xfId="0" applyNumberFormat="1" applyFont="1" applyBorder="1" applyAlignment="1">
      <alignment vertical="center"/>
    </xf>
    <xf numFmtId="4" fontId="1" fillId="0" borderId="48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69" xfId="0" applyNumberFormat="1" applyFont="1" applyBorder="1"/>
    <xf numFmtId="0" fontId="6" fillId="4" borderId="67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68" xfId="0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68" xfId="0" applyFont="1" applyFill="1" applyBorder="1" applyAlignment="1">
      <alignment horizontal="center"/>
    </xf>
    <xf numFmtId="4" fontId="1" fillId="2" borderId="22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68" xfId="0" applyFont="1" applyFill="1" applyBorder="1" applyAlignment="1">
      <alignment horizontal="center"/>
    </xf>
    <xf numFmtId="4" fontId="1" fillId="0" borderId="22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46" xfId="0" applyBorder="1" applyAlignment="1"/>
    <xf numFmtId="0" fontId="0" fillId="0" borderId="6" xfId="0" applyFont="1" applyFill="1" applyBorder="1" applyAlignment="1"/>
    <xf numFmtId="0" fontId="1" fillId="0" borderId="16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0" fillId="0" borderId="49" xfId="0" applyFont="1" applyFill="1" applyBorder="1" applyAlignment="1"/>
    <xf numFmtId="0" fontId="1" fillId="0" borderId="19" xfId="0" applyFont="1" applyBorder="1" applyAlignment="1">
      <alignment horizontal="center" vertical="center"/>
    </xf>
    <xf numFmtId="4" fontId="0" fillId="0" borderId="67" xfId="0" applyNumberFormat="1" applyFont="1" applyFill="1" applyBorder="1" applyAlignment="1">
      <alignment horizontal="center" vertical="center"/>
    </xf>
    <xf numFmtId="4" fontId="0" fillId="0" borderId="67" xfId="0" applyNumberFormat="1" applyBorder="1" applyAlignment="1">
      <alignment horizontal="center" vertical="center"/>
    </xf>
    <xf numFmtId="4" fontId="0" fillId="0" borderId="17" xfId="0" applyNumberFormat="1" applyFill="1" applyBorder="1" applyAlignment="1">
      <alignment horizontal="center" vertical="center"/>
    </xf>
    <xf numFmtId="4" fontId="0" fillId="0" borderId="67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4" xfId="0" applyFill="1" applyBorder="1" applyAlignment="1">
      <alignment horizontal="center" vertical="center"/>
    </xf>
    <xf numFmtId="0" fontId="1" fillId="2" borderId="25" xfId="0" applyFont="1" applyFill="1" applyBorder="1" applyAlignment="1"/>
    <xf numFmtId="0" fontId="0" fillId="0" borderId="13" xfId="0" applyBorder="1" applyAlignment="1"/>
    <xf numFmtId="0" fontId="0" fillId="0" borderId="6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0" fontId="0" fillId="0" borderId="21" xfId="0" applyBorder="1"/>
    <xf numFmtId="0" fontId="1" fillId="12" borderId="48" xfId="0" applyFont="1" applyFill="1" applyBorder="1" applyAlignment="1">
      <alignment horizontal="center" vertical="center"/>
    </xf>
    <xf numFmtId="0" fontId="0" fillId="0" borderId="49" xfId="0" applyBorder="1"/>
    <xf numFmtId="0" fontId="0" fillId="0" borderId="24" xfId="0" applyBorder="1"/>
    <xf numFmtId="0" fontId="0" fillId="0" borderId="4" xfId="0" applyBorder="1"/>
    <xf numFmtId="2" fontId="0" fillId="0" borderId="4" xfId="0" applyNumberFormat="1" applyBorder="1"/>
    <xf numFmtId="0" fontId="0" fillId="0" borderId="64" xfId="0" applyFill="1" applyBorder="1"/>
    <xf numFmtId="0" fontId="0" fillId="0" borderId="31" xfId="0" applyBorder="1"/>
    <xf numFmtId="0" fontId="0" fillId="0" borderId="23" xfId="0" applyBorder="1"/>
    <xf numFmtId="0" fontId="0" fillId="0" borderId="75" xfId="0" applyBorder="1"/>
    <xf numFmtId="2" fontId="0" fillId="0" borderId="5" xfId="0" applyNumberFormat="1" applyBorder="1"/>
    <xf numFmtId="0" fontId="1" fillId="12" borderId="46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1" fillId="12" borderId="60" xfId="0" applyFont="1" applyFill="1" applyBorder="1" applyAlignment="1">
      <alignment horizontal="center" vertical="center"/>
    </xf>
    <xf numFmtId="0" fontId="0" fillId="0" borderId="76" xfId="0" applyBorder="1"/>
    <xf numFmtId="0" fontId="1" fillId="15" borderId="19" xfId="0" applyFont="1" applyFill="1" applyBorder="1"/>
    <xf numFmtId="2" fontId="1" fillId="15" borderId="62" xfId="0" applyNumberFormat="1" applyFont="1" applyFill="1" applyBorder="1"/>
    <xf numFmtId="0" fontId="1" fillId="15" borderId="67" xfId="0" applyFont="1" applyFill="1" applyBorder="1"/>
    <xf numFmtId="0" fontId="0" fillId="0" borderId="33" xfId="0" applyFill="1" applyBorder="1"/>
    <xf numFmtId="0" fontId="1" fillId="0" borderId="4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9" xfId="0" applyFill="1" applyBorder="1"/>
    <xf numFmtId="0" fontId="0" fillId="0" borderId="69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27" borderId="0" xfId="0" applyFill="1"/>
    <xf numFmtId="0" fontId="1" fillId="27" borderId="34" xfId="0" applyFont="1" applyFill="1" applyBorder="1"/>
    <xf numFmtId="0" fontId="1" fillId="27" borderId="63" xfId="0" applyFont="1" applyFill="1" applyBorder="1"/>
    <xf numFmtId="0" fontId="0" fillId="0" borderId="21" xfId="0" applyBorder="1" applyAlignment="1">
      <alignment horizontal="center"/>
    </xf>
    <xf numFmtId="4" fontId="7" fillId="28" borderId="67" xfId="0" applyNumberFormat="1" applyFont="1" applyFill="1" applyBorder="1" applyAlignment="1">
      <alignment horizontal="center" vertical="center"/>
    </xf>
    <xf numFmtId="0" fontId="3" fillId="26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16" borderId="21" xfId="0" applyFont="1" applyFill="1" applyBorder="1" applyAlignment="1">
      <alignment horizontal="center"/>
    </xf>
    <xf numFmtId="0" fontId="1" fillId="18" borderId="21" xfId="0" applyFont="1" applyFill="1" applyBorder="1" applyAlignment="1">
      <alignment horizontal="center"/>
    </xf>
    <xf numFmtId="0" fontId="1" fillId="19" borderId="21" xfId="0" applyFont="1" applyFill="1" applyBorder="1" applyAlignment="1">
      <alignment horizontal="center"/>
    </xf>
    <xf numFmtId="0" fontId="1" fillId="22" borderId="21" xfId="0" applyFont="1" applyFill="1" applyBorder="1" applyAlignment="1">
      <alignment horizontal="center"/>
    </xf>
    <xf numFmtId="0" fontId="1" fillId="14" borderId="21" xfId="0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9" fillId="0" borderId="70" xfId="0" applyFont="1" applyBorder="1" applyAlignment="1">
      <alignment vertical="center"/>
    </xf>
    <xf numFmtId="0" fontId="9" fillId="0" borderId="70" xfId="0" applyFont="1" applyBorder="1" applyAlignment="1">
      <alignment vertical="center" wrapText="1"/>
    </xf>
    <xf numFmtId="0" fontId="10" fillId="0" borderId="70" xfId="0" applyFont="1" applyBorder="1" applyAlignment="1">
      <alignment vertical="center"/>
    </xf>
    <xf numFmtId="0" fontId="9" fillId="0" borderId="7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/>
    </xf>
    <xf numFmtId="43" fontId="0" fillId="0" borderId="21" xfId="2" applyFont="1" applyBorder="1" applyAlignment="1">
      <alignment horizontal="center"/>
    </xf>
    <xf numFmtId="2" fontId="9" fillId="0" borderId="62" xfId="0" applyNumberFormat="1" applyFont="1" applyBorder="1" applyAlignment="1">
      <alignment horizontal="center" vertical="center"/>
    </xf>
    <xf numFmtId="9" fontId="0" fillId="0" borderId="0" xfId="3" applyFont="1"/>
    <xf numFmtId="43" fontId="0" fillId="0" borderId="0" xfId="2" applyFont="1"/>
    <xf numFmtId="43" fontId="0" fillId="0" borderId="21" xfId="2" applyFont="1" applyBorder="1"/>
    <xf numFmtId="0" fontId="0" fillId="0" borderId="21" xfId="0" applyFill="1" applyBorder="1"/>
    <xf numFmtId="166" fontId="0" fillId="0" borderId="21" xfId="3" applyNumberFormat="1" applyFont="1" applyBorder="1"/>
    <xf numFmtId="1" fontId="0" fillId="0" borderId="4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7" xfId="0" applyNumberFormat="1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43" fontId="9" fillId="0" borderId="62" xfId="2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70" xfId="0" applyBorder="1" applyAlignment="1">
      <alignment horizontal="center"/>
    </xf>
    <xf numFmtId="0" fontId="1" fillId="12" borderId="64" xfId="0" applyFont="1" applyFill="1" applyBorder="1" applyAlignment="1">
      <alignment horizontal="center"/>
    </xf>
    <xf numFmtId="0" fontId="1" fillId="12" borderId="69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4" borderId="38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1" fillId="6" borderId="5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/>
    </xf>
    <xf numFmtId="0" fontId="1" fillId="10" borderId="39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1" fillId="8" borderId="52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2" fontId="2" fillId="0" borderId="14" xfId="1" applyNumberFormat="1" applyFill="1" applyBorder="1" applyAlignment="1">
      <alignment horizontal="center" vertical="center"/>
    </xf>
    <xf numFmtId="2" fontId="2" fillId="0" borderId="51" xfId="1" applyNumberFormat="1" applyFill="1" applyBorder="1" applyAlignment="1">
      <alignment horizontal="center" vertical="center"/>
    </xf>
    <xf numFmtId="2" fontId="2" fillId="0" borderId="9" xfId="1" applyNumberFormat="1" applyFill="1" applyBorder="1" applyAlignment="1">
      <alignment horizontal="center" vertical="center"/>
    </xf>
    <xf numFmtId="2" fontId="1" fillId="15" borderId="19" xfId="0" applyNumberFormat="1" applyFont="1" applyFill="1" applyBorder="1" applyAlignment="1">
      <alignment horizontal="center" vertical="center"/>
    </xf>
    <xf numFmtId="2" fontId="1" fillId="15" borderId="20" xfId="0" applyNumberFormat="1" applyFont="1" applyFill="1" applyBorder="1" applyAlignment="1">
      <alignment horizontal="center" vertical="center"/>
    </xf>
    <xf numFmtId="2" fontId="1" fillId="15" borderId="53" xfId="0" applyNumberFormat="1" applyFont="1" applyFill="1" applyBorder="1" applyAlignment="1">
      <alignment horizontal="center" vertical="center"/>
    </xf>
    <xf numFmtId="2" fontId="1" fillId="15" borderId="0" xfId="0" applyNumberFormat="1" applyFont="1" applyFill="1" applyBorder="1" applyAlignment="1">
      <alignment horizontal="center" vertical="center"/>
    </xf>
    <xf numFmtId="2" fontId="0" fillId="0" borderId="60" xfId="0" applyNumberFormat="1" applyFill="1" applyBorder="1" applyAlignment="1">
      <alignment horizontal="center" vertical="center"/>
    </xf>
    <xf numFmtId="2" fontId="0" fillId="0" borderId="61" xfId="0" applyNumberFormat="1" applyFill="1" applyBorder="1" applyAlignment="1">
      <alignment horizontal="center" vertical="center"/>
    </xf>
    <xf numFmtId="2" fontId="0" fillId="0" borderId="62" xfId="0" applyNumberFormat="1" applyFill="1" applyBorder="1" applyAlignment="1">
      <alignment horizontal="center" vertical="center"/>
    </xf>
    <xf numFmtId="2" fontId="1" fillId="3" borderId="60" xfId="0" applyNumberFormat="1" applyFont="1" applyFill="1" applyBorder="1" applyAlignment="1">
      <alignment horizontal="center" vertical="center" wrapText="1"/>
    </xf>
    <xf numFmtId="2" fontId="1" fillId="3" borderId="61" xfId="0" applyNumberFormat="1" applyFont="1" applyFill="1" applyBorder="1" applyAlignment="1">
      <alignment horizontal="center" vertical="center" wrapText="1"/>
    </xf>
    <xf numFmtId="2" fontId="1" fillId="3" borderId="62" xfId="0" applyNumberFormat="1" applyFont="1" applyFill="1" applyBorder="1" applyAlignment="1">
      <alignment horizontal="center" vertical="center" wrapText="1"/>
    </xf>
    <xf numFmtId="1" fontId="1" fillId="12" borderId="60" xfId="0" applyNumberFormat="1" applyFont="1" applyFill="1" applyBorder="1" applyAlignment="1">
      <alignment horizontal="center" vertical="center"/>
    </xf>
    <xf numFmtId="1" fontId="1" fillId="12" borderId="61" xfId="0" applyNumberFormat="1" applyFont="1" applyFill="1" applyBorder="1" applyAlignment="1">
      <alignment horizontal="center" vertical="center"/>
    </xf>
    <xf numFmtId="1" fontId="1" fillId="12" borderId="62" xfId="0" applyNumberFormat="1" applyFont="1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2" fontId="0" fillId="0" borderId="60" xfId="0" applyNumberFormat="1" applyFill="1" applyBorder="1" applyAlignment="1">
      <alignment horizontal="center" vertical="center" wrapText="1"/>
    </xf>
    <xf numFmtId="2" fontId="0" fillId="0" borderId="61" xfId="0" applyNumberFormat="1" applyFill="1" applyBorder="1" applyAlignment="1">
      <alignment horizontal="center" vertical="center" wrapText="1"/>
    </xf>
    <xf numFmtId="2" fontId="0" fillId="0" borderId="62" xfId="0" applyNumberFormat="1" applyFill="1" applyBorder="1" applyAlignment="1">
      <alignment horizontal="center" vertical="center" wrapText="1"/>
    </xf>
    <xf numFmtId="2" fontId="1" fillId="15" borderId="38" xfId="0" applyNumberFormat="1" applyFont="1" applyFill="1" applyBorder="1" applyAlignment="1">
      <alignment horizontal="center" vertical="center"/>
    </xf>
    <xf numFmtId="2" fontId="1" fillId="15" borderId="39" xfId="0" applyNumberFormat="1" applyFont="1" applyFill="1" applyBorder="1" applyAlignment="1">
      <alignment horizontal="center" vertical="center"/>
    </xf>
    <xf numFmtId="2" fontId="1" fillId="15" borderId="73" xfId="0" applyNumberFormat="1" applyFont="1" applyFill="1" applyBorder="1" applyAlignment="1">
      <alignment horizontal="center" vertical="center"/>
    </xf>
    <xf numFmtId="2" fontId="1" fillId="3" borderId="60" xfId="0" applyNumberFormat="1" applyFont="1" applyFill="1" applyBorder="1" applyAlignment="1">
      <alignment horizontal="center" vertical="center"/>
    </xf>
    <xf numFmtId="2" fontId="1" fillId="3" borderId="61" xfId="0" applyNumberFormat="1" applyFont="1" applyFill="1" applyBorder="1" applyAlignment="1">
      <alignment horizontal="center" vertical="center"/>
    </xf>
    <xf numFmtId="2" fontId="1" fillId="3" borderId="62" xfId="0" applyNumberFormat="1" applyFont="1" applyFill="1" applyBorder="1" applyAlignment="1">
      <alignment horizontal="center" vertical="center"/>
    </xf>
    <xf numFmtId="2" fontId="2" fillId="0" borderId="14" xfId="1" applyNumberFormat="1" applyFill="1" applyBorder="1" applyAlignment="1">
      <alignment horizontal="center" vertical="center" wrapText="1"/>
    </xf>
    <xf numFmtId="2" fontId="2" fillId="0" borderId="51" xfId="1" applyNumberFormat="1" applyFill="1" applyBorder="1" applyAlignment="1">
      <alignment horizontal="center" vertical="center" wrapText="1"/>
    </xf>
    <xf numFmtId="2" fontId="2" fillId="0" borderId="9" xfId="1" applyNumberForma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 vertical="center"/>
    </xf>
    <xf numFmtId="2" fontId="2" fillId="0" borderId="51" xfId="1" applyNumberFormat="1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66" xfId="0" applyNumberFormat="1" applyFont="1" applyBorder="1" applyAlignment="1">
      <alignment horizontal="center" vertical="center"/>
    </xf>
    <xf numFmtId="4" fontId="1" fillId="0" borderId="70" xfId="0" applyNumberFormat="1" applyFont="1" applyBorder="1" applyAlignment="1">
      <alignment horizontal="center" vertical="center"/>
    </xf>
    <xf numFmtId="4" fontId="1" fillId="0" borderId="69" xfId="0" applyNumberFormat="1" applyFont="1" applyBorder="1" applyAlignment="1">
      <alignment horizontal="center" vertical="center"/>
    </xf>
    <xf numFmtId="4" fontId="1" fillId="23" borderId="66" xfId="0" applyNumberFormat="1" applyFont="1" applyFill="1" applyBorder="1" applyAlignment="1">
      <alignment horizontal="center" vertical="center"/>
    </xf>
    <xf numFmtId="4" fontId="1" fillId="23" borderId="7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" fontId="1" fillId="14" borderId="60" xfId="0" applyNumberFormat="1" applyFont="1" applyFill="1" applyBorder="1" applyAlignment="1">
      <alignment horizontal="center" vertical="center"/>
    </xf>
    <xf numFmtId="1" fontId="1" fillId="14" borderId="61" xfId="0" applyNumberFormat="1" applyFont="1" applyFill="1" applyBorder="1" applyAlignment="1">
      <alignment horizontal="center" vertical="center"/>
    </xf>
    <xf numFmtId="1" fontId="1" fillId="14" borderId="34" xfId="0" applyNumberFormat="1" applyFont="1" applyFill="1" applyBorder="1" applyAlignment="1">
      <alignment horizontal="center" vertical="center"/>
    </xf>
    <xf numFmtId="1" fontId="1" fillId="14" borderId="63" xfId="0" applyNumberFormat="1" applyFont="1" applyFill="1" applyBorder="1" applyAlignment="1">
      <alignment horizontal="center" vertical="center"/>
    </xf>
    <xf numFmtId="1" fontId="1" fillId="14" borderId="64" xfId="0" applyNumberFormat="1" applyFont="1" applyFill="1" applyBorder="1" applyAlignment="1">
      <alignment horizontal="center" vertical="center"/>
    </xf>
    <xf numFmtId="2" fontId="1" fillId="17" borderId="60" xfId="0" applyNumberFormat="1" applyFont="1" applyFill="1" applyBorder="1" applyAlignment="1">
      <alignment horizontal="center" vertical="center" wrapText="1"/>
    </xf>
    <xf numFmtId="2" fontId="1" fillId="17" borderId="61" xfId="0" applyNumberFormat="1" applyFont="1" applyFill="1" applyBorder="1" applyAlignment="1">
      <alignment horizontal="center" vertical="center" wrapText="1"/>
    </xf>
    <xf numFmtId="2" fontId="1" fillId="17" borderId="62" xfId="0" applyNumberFormat="1" applyFon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 wrapText="1"/>
    </xf>
    <xf numFmtId="2" fontId="0" fillId="0" borderId="51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/>
    </xf>
    <xf numFmtId="2" fontId="0" fillId="0" borderId="51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1" fillId="16" borderId="46" xfId="0" applyNumberFormat="1" applyFont="1" applyFill="1" applyBorder="1" applyAlignment="1">
      <alignment horizontal="center" vertical="center"/>
    </xf>
    <xf numFmtId="2" fontId="0" fillId="16" borderId="48" xfId="0" applyNumberFormat="1" applyFill="1" applyBorder="1" applyAlignment="1">
      <alignment horizontal="center" vertical="center"/>
    </xf>
    <xf numFmtId="2" fontId="0" fillId="16" borderId="47" xfId="0" applyNumberFormat="1" applyFill="1" applyBorder="1" applyAlignment="1">
      <alignment horizontal="center" vertical="center"/>
    </xf>
    <xf numFmtId="1" fontId="1" fillId="14" borderId="62" xfId="0" applyNumberFormat="1" applyFont="1" applyFill="1" applyBorder="1" applyAlignment="1">
      <alignment horizontal="center" vertical="center"/>
    </xf>
    <xf numFmtId="2" fontId="2" fillId="0" borderId="15" xfId="1" applyNumberFormat="1" applyBorder="1" applyAlignment="1">
      <alignment horizontal="center" vertical="center"/>
    </xf>
    <xf numFmtId="2" fontId="2" fillId="0" borderId="43" xfId="1" applyNumberFormat="1" applyBorder="1" applyAlignment="1">
      <alignment horizontal="center" vertical="center"/>
    </xf>
    <xf numFmtId="2" fontId="2" fillId="0" borderId="59" xfId="1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" fontId="1" fillId="13" borderId="60" xfId="0" applyNumberFormat="1" applyFont="1" applyFill="1" applyBorder="1" applyAlignment="1">
      <alignment horizontal="center" vertical="center"/>
    </xf>
    <xf numFmtId="1" fontId="1" fillId="13" borderId="61" xfId="0" applyNumberFormat="1" applyFont="1" applyFill="1" applyBorder="1" applyAlignment="1">
      <alignment horizontal="center" vertical="center"/>
    </xf>
    <xf numFmtId="2" fontId="1" fillId="13" borderId="60" xfId="0" applyNumberFormat="1" applyFont="1" applyFill="1" applyBorder="1" applyAlignment="1">
      <alignment horizontal="center" vertical="center" wrapText="1"/>
    </xf>
    <xf numFmtId="2" fontId="1" fillId="13" borderId="61" xfId="0" applyNumberFormat="1" applyFont="1" applyFill="1" applyBorder="1" applyAlignment="1">
      <alignment horizontal="center" vertical="center" wrapText="1"/>
    </xf>
    <xf numFmtId="2" fontId="1" fillId="16" borderId="63" xfId="0" applyNumberFormat="1" applyFont="1" applyFill="1" applyBorder="1" applyAlignment="1">
      <alignment horizontal="center" vertical="center"/>
    </xf>
    <xf numFmtId="2" fontId="1" fillId="16" borderId="0" xfId="0" applyNumberFormat="1" applyFont="1" applyFill="1" applyBorder="1" applyAlignment="1">
      <alignment horizontal="center" vertical="center"/>
    </xf>
    <xf numFmtId="2" fontId="1" fillId="16" borderId="36" xfId="0" applyNumberFormat="1" applyFont="1" applyFill="1" applyBorder="1" applyAlignment="1">
      <alignment horizontal="center" vertical="center"/>
    </xf>
    <xf numFmtId="2" fontId="1" fillId="16" borderId="19" xfId="0" applyNumberFormat="1" applyFont="1" applyFill="1" applyBorder="1" applyAlignment="1">
      <alignment horizontal="center" vertical="center"/>
    </xf>
    <xf numFmtId="2" fontId="1" fillId="16" borderId="17" xfId="0" applyNumberFormat="1" applyFont="1" applyFill="1" applyBorder="1" applyAlignment="1">
      <alignment horizontal="center" vertical="center"/>
    </xf>
    <xf numFmtId="2" fontId="1" fillId="16" borderId="20" xfId="0" applyNumberFormat="1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 wrapText="1"/>
    </xf>
    <xf numFmtId="2" fontId="1" fillId="16" borderId="19" xfId="0" applyNumberFormat="1" applyFont="1" applyFill="1" applyBorder="1" applyAlignment="1">
      <alignment horizontal="center" vertical="center" wrapText="1"/>
    </xf>
    <xf numFmtId="2" fontId="1" fillId="16" borderId="20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left" vertical="center"/>
    </xf>
    <xf numFmtId="4" fontId="1" fillId="0" borderId="33" xfId="0" applyNumberFormat="1" applyFont="1" applyBorder="1" applyAlignment="1">
      <alignment horizontal="left" vertical="center"/>
    </xf>
    <xf numFmtId="4" fontId="0" fillId="0" borderId="33" xfId="0" applyNumberFormat="1" applyBorder="1" applyAlignment="1">
      <alignment horizontal="left" vertical="center"/>
    </xf>
    <xf numFmtId="4" fontId="1" fillId="0" borderId="34" xfId="0" applyNumberFormat="1" applyFont="1" applyFill="1" applyBorder="1" applyAlignment="1">
      <alignment horizontal="left" vertical="center"/>
    </xf>
    <xf numFmtId="4" fontId="1" fillId="0" borderId="33" xfId="0" applyNumberFormat="1" applyFont="1" applyFill="1" applyBorder="1" applyAlignment="1">
      <alignment horizontal="left" vertical="center"/>
    </xf>
    <xf numFmtId="4" fontId="1" fillId="0" borderId="34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4" fontId="0" fillId="0" borderId="66" xfId="0" applyNumberFormat="1" applyBorder="1" applyAlignment="1">
      <alignment horizontal="center" vertical="center"/>
    </xf>
    <xf numFmtId="4" fontId="0" fillId="0" borderId="70" xfId="0" applyNumberFormat="1" applyBorder="1" applyAlignment="1">
      <alignment horizontal="center" vertical="center"/>
    </xf>
    <xf numFmtId="4" fontId="0" fillId="0" borderId="61" xfId="0" applyNumberFormat="1" applyBorder="1" applyAlignment="1">
      <alignment horizontal="center" vertical="center"/>
    </xf>
    <xf numFmtId="4" fontId="0" fillId="0" borderId="62" xfId="0" applyNumberFormat="1" applyBorder="1" applyAlignment="1">
      <alignment horizontal="center" vertical="center"/>
    </xf>
    <xf numFmtId="4" fontId="0" fillId="0" borderId="60" xfId="0" applyNumberFormat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center" vertical="center"/>
    </xf>
    <xf numFmtId="0" fontId="1" fillId="11" borderId="60" xfId="0" applyFont="1" applyFill="1" applyBorder="1" applyAlignment="1">
      <alignment horizontal="center" vertical="center" wrapText="1"/>
    </xf>
    <xf numFmtId="0" fontId="1" fillId="11" borderId="61" xfId="0" applyFont="1" applyFill="1" applyBorder="1" applyAlignment="1">
      <alignment horizontal="center" vertical="center" wrapText="1"/>
    </xf>
    <xf numFmtId="0" fontId="1" fillId="11" borderId="62" xfId="0" applyFont="1" applyFill="1" applyBorder="1" applyAlignment="1">
      <alignment horizontal="center" vertical="center" wrapText="1"/>
    </xf>
    <xf numFmtId="0" fontId="2" fillId="0" borderId="15" xfId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11" borderId="6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/>
    </xf>
    <xf numFmtId="0" fontId="1" fillId="5" borderId="6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18" borderId="19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1" fillId="18" borderId="46" xfId="0" applyFont="1" applyFill="1" applyBorder="1" applyAlignment="1">
      <alignment horizontal="center" vertical="center"/>
    </xf>
    <xf numFmtId="0" fontId="0" fillId="18" borderId="48" xfId="0" applyFill="1" applyBorder="1" applyAlignment="1">
      <alignment horizontal="center" vertical="center"/>
    </xf>
    <xf numFmtId="0" fontId="0" fillId="18" borderId="4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2" fontId="1" fillId="18" borderId="23" xfId="0" applyNumberFormat="1" applyFont="1" applyFill="1" applyBorder="1" applyAlignment="1">
      <alignment horizontal="center" vertical="center"/>
    </xf>
    <xf numFmtId="2" fontId="1" fillId="18" borderId="57" xfId="0" applyNumberFormat="1" applyFont="1" applyFill="1" applyBorder="1" applyAlignment="1">
      <alignment horizontal="center" vertical="center"/>
    </xf>
    <xf numFmtId="2" fontId="1" fillId="18" borderId="46" xfId="0" applyNumberFormat="1" applyFont="1" applyFill="1" applyBorder="1" applyAlignment="1">
      <alignment horizontal="center" vertical="center"/>
    </xf>
    <xf numFmtId="2" fontId="1" fillId="18" borderId="48" xfId="0" applyNumberFormat="1" applyFont="1" applyFill="1" applyBorder="1" applyAlignment="1">
      <alignment horizontal="center" vertical="center"/>
    </xf>
    <xf numFmtId="2" fontId="1" fillId="18" borderId="47" xfId="0" applyNumberFormat="1" applyFont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  <xf numFmtId="4" fontId="1" fillId="0" borderId="60" xfId="0" applyNumberFormat="1" applyFont="1" applyBorder="1" applyAlignment="1">
      <alignment horizontal="center" vertical="center"/>
    </xf>
    <xf numFmtId="4" fontId="1" fillId="0" borderId="62" xfId="0" applyNumberFormat="1" applyFont="1" applyBorder="1" applyAlignment="1">
      <alignment horizontal="center" vertical="center"/>
    </xf>
    <xf numFmtId="4" fontId="1" fillId="0" borderId="34" xfId="0" applyNumberFormat="1" applyFont="1" applyBorder="1" applyAlignment="1">
      <alignment horizontal="left"/>
    </xf>
    <xf numFmtId="4" fontId="1" fillId="0" borderId="33" xfId="0" applyNumberFormat="1" applyFont="1" applyBorder="1" applyAlignment="1">
      <alignment horizontal="left"/>
    </xf>
    <xf numFmtId="3" fontId="1" fillId="7" borderId="60" xfId="0" applyNumberFormat="1" applyFont="1" applyFill="1" applyBorder="1" applyAlignment="1">
      <alignment horizontal="center" vertical="center"/>
    </xf>
    <xf numFmtId="3" fontId="1" fillId="7" borderId="61" xfId="0" applyNumberFormat="1" applyFont="1" applyFill="1" applyBorder="1" applyAlignment="1">
      <alignment horizontal="center" vertical="center"/>
    </xf>
    <xf numFmtId="3" fontId="1" fillId="7" borderId="62" xfId="0" applyNumberFormat="1" applyFont="1" applyFill="1" applyBorder="1" applyAlignment="1">
      <alignment horizontal="center" vertical="center"/>
    </xf>
    <xf numFmtId="4" fontId="1" fillId="20" borderId="60" xfId="0" applyNumberFormat="1" applyFont="1" applyFill="1" applyBorder="1" applyAlignment="1">
      <alignment horizontal="center" vertical="center" wrapText="1"/>
    </xf>
    <xf numFmtId="4" fontId="1" fillId="20" borderId="61" xfId="0" applyNumberFormat="1" applyFont="1" applyFill="1" applyBorder="1" applyAlignment="1">
      <alignment horizontal="center" vertical="center" wrapText="1"/>
    </xf>
    <xf numFmtId="4" fontId="1" fillId="20" borderId="62" xfId="0" applyNumberFormat="1" applyFont="1" applyFill="1" applyBorder="1" applyAlignment="1">
      <alignment horizontal="center" vertical="center" wrapText="1"/>
    </xf>
    <xf numFmtId="4" fontId="2" fillId="0" borderId="15" xfId="1" applyNumberFormat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0" fillId="0" borderId="51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3" fontId="1" fillId="7" borderId="34" xfId="0" applyNumberFormat="1" applyFont="1" applyFill="1" applyBorder="1" applyAlignment="1">
      <alignment horizontal="center" vertical="center"/>
    </xf>
    <xf numFmtId="3" fontId="1" fillId="7" borderId="63" xfId="0" applyNumberFormat="1" applyFont="1" applyFill="1" applyBorder="1" applyAlignment="1">
      <alignment horizontal="center" vertical="center"/>
    </xf>
    <xf numFmtId="3" fontId="1" fillId="7" borderId="64" xfId="0" applyNumberFormat="1" applyFon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 wrapText="1"/>
    </xf>
    <xf numFmtId="4" fontId="0" fillId="0" borderId="51" xfId="0" applyNumberFormat="1" applyFill="1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 wrapText="1"/>
    </xf>
    <xf numFmtId="2" fontId="1" fillId="30" borderId="65" xfId="0" applyNumberFormat="1" applyFont="1" applyFill="1" applyBorder="1" applyAlignment="1">
      <alignment horizontal="center" vertical="center" wrapText="1"/>
    </xf>
    <xf numFmtId="2" fontId="1" fillId="30" borderId="57" xfId="0" applyNumberFormat="1" applyFont="1" applyFill="1" applyBorder="1" applyAlignment="1">
      <alignment horizontal="center" vertical="center"/>
    </xf>
    <xf numFmtId="2" fontId="1" fillId="30" borderId="19" xfId="0" applyNumberFormat="1" applyFont="1" applyFill="1" applyBorder="1" applyAlignment="1">
      <alignment horizontal="center" vertical="center" wrapText="1"/>
    </xf>
    <xf numFmtId="2" fontId="1" fillId="30" borderId="17" xfId="0" applyNumberFormat="1" applyFont="1" applyFill="1" applyBorder="1" applyAlignment="1">
      <alignment horizontal="center" vertical="center"/>
    </xf>
    <xf numFmtId="2" fontId="1" fillId="30" borderId="20" xfId="0" applyNumberFormat="1" applyFont="1" applyFill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19" borderId="19" xfId="0" applyNumberFormat="1" applyFont="1" applyFill="1" applyBorder="1" applyAlignment="1">
      <alignment horizontal="center" vertical="center"/>
    </xf>
    <xf numFmtId="4" fontId="1" fillId="19" borderId="20" xfId="0" applyNumberFormat="1" applyFont="1" applyFill="1" applyBorder="1" applyAlignment="1">
      <alignment horizontal="center" vertical="center"/>
    </xf>
    <xf numFmtId="4" fontId="1" fillId="19" borderId="46" xfId="0" applyNumberFormat="1" applyFont="1" applyFill="1" applyBorder="1" applyAlignment="1">
      <alignment horizontal="center" vertical="center"/>
    </xf>
    <xf numFmtId="4" fontId="0" fillId="19" borderId="48" xfId="0" applyNumberFormat="1" applyFill="1" applyBorder="1" applyAlignment="1">
      <alignment horizontal="center" vertical="center"/>
    </xf>
    <xf numFmtId="4" fontId="0" fillId="19" borderId="47" xfId="0" applyNumberFormat="1" applyFill="1" applyBorder="1" applyAlignment="1">
      <alignment horizontal="center" vertical="center"/>
    </xf>
    <xf numFmtId="3" fontId="1" fillId="8" borderId="60" xfId="0" applyNumberFormat="1" applyFont="1" applyFill="1" applyBorder="1" applyAlignment="1">
      <alignment horizontal="center" vertical="center"/>
    </xf>
    <xf numFmtId="3" fontId="1" fillId="8" borderId="61" xfId="0" applyNumberFormat="1" applyFont="1" applyFill="1" applyBorder="1" applyAlignment="1">
      <alignment horizontal="center" vertical="center"/>
    </xf>
    <xf numFmtId="3" fontId="1" fillId="8" borderId="62" xfId="0" applyNumberFormat="1" applyFont="1" applyFill="1" applyBorder="1" applyAlignment="1">
      <alignment horizontal="center" vertical="center"/>
    </xf>
    <xf numFmtId="4" fontId="1" fillId="21" borderId="60" xfId="0" applyNumberFormat="1" applyFont="1" applyFill="1" applyBorder="1" applyAlignment="1">
      <alignment horizontal="center" vertical="center" wrapText="1"/>
    </xf>
    <xf numFmtId="4" fontId="1" fillId="21" borderId="61" xfId="0" applyNumberFormat="1" applyFont="1" applyFill="1" applyBorder="1" applyAlignment="1">
      <alignment horizontal="center" vertical="center" wrapText="1"/>
    </xf>
    <xf numFmtId="4" fontId="1" fillId="21" borderId="62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0" fillId="0" borderId="15" xfId="0" applyNumberFormat="1" applyFill="1" applyBorder="1" applyAlignment="1">
      <alignment horizontal="center" vertical="center"/>
    </xf>
    <xf numFmtId="4" fontId="0" fillId="0" borderId="43" xfId="0" applyNumberFormat="1" applyFill="1" applyBorder="1" applyAlignment="1">
      <alignment horizontal="center" vertical="center"/>
    </xf>
    <xf numFmtId="4" fontId="0" fillId="0" borderId="59" xfId="0" applyNumberFormat="1" applyFill="1" applyBorder="1" applyAlignment="1">
      <alignment horizontal="center" vertical="center"/>
    </xf>
    <xf numFmtId="4" fontId="2" fillId="0" borderId="15" xfId="1" applyNumberFormat="1" applyFill="1" applyBorder="1" applyAlignment="1">
      <alignment horizontal="center" vertical="center"/>
    </xf>
    <xf numFmtId="4" fontId="2" fillId="0" borderId="14" xfId="1" applyNumberFormat="1" applyFill="1" applyBorder="1" applyAlignment="1">
      <alignment horizontal="center" vertical="center"/>
    </xf>
    <xf numFmtId="3" fontId="1" fillId="8" borderId="34" xfId="0" applyNumberFormat="1" applyFont="1" applyFill="1" applyBorder="1" applyAlignment="1">
      <alignment horizontal="center" vertical="center"/>
    </xf>
    <xf numFmtId="3" fontId="1" fillId="8" borderId="63" xfId="0" applyNumberFormat="1" applyFont="1" applyFill="1" applyBorder="1" applyAlignment="1">
      <alignment horizontal="center" vertical="center"/>
    </xf>
    <xf numFmtId="3" fontId="1" fillId="8" borderId="64" xfId="0" applyNumberFormat="1" applyFont="1" applyFill="1" applyBorder="1" applyAlignment="1">
      <alignment horizontal="center" vertical="center"/>
    </xf>
    <xf numFmtId="4" fontId="1" fillId="22" borderId="19" xfId="0" applyNumberFormat="1" applyFont="1" applyFill="1" applyBorder="1" applyAlignment="1">
      <alignment horizontal="center" vertical="center"/>
    </xf>
    <xf numFmtId="4" fontId="0" fillId="22" borderId="20" xfId="0" applyNumberFormat="1" applyFill="1" applyBorder="1" applyAlignment="1">
      <alignment horizontal="center" vertical="center"/>
    </xf>
    <xf numFmtId="2" fontId="1" fillId="22" borderId="38" xfId="0" applyNumberFormat="1" applyFont="1" applyFill="1" applyBorder="1" applyAlignment="1">
      <alignment horizontal="center" vertical="center"/>
    </xf>
    <xf numFmtId="2" fontId="1" fillId="22" borderId="39" xfId="0" applyNumberFormat="1" applyFont="1" applyFill="1" applyBorder="1" applyAlignment="1">
      <alignment horizontal="center" vertical="center"/>
    </xf>
    <xf numFmtId="2" fontId="1" fillId="22" borderId="73" xfId="0" applyNumberFormat="1" applyFont="1" applyFill="1" applyBorder="1" applyAlignment="1">
      <alignment horizontal="center" vertical="center"/>
    </xf>
    <xf numFmtId="4" fontId="1" fillId="22" borderId="46" xfId="0" applyNumberFormat="1" applyFont="1" applyFill="1" applyBorder="1" applyAlignment="1">
      <alignment horizontal="center" vertical="center"/>
    </xf>
    <xf numFmtId="4" fontId="0" fillId="22" borderId="48" xfId="0" applyNumberFormat="1" applyFill="1" applyBorder="1" applyAlignment="1">
      <alignment horizontal="center" vertical="center"/>
    </xf>
    <xf numFmtId="4" fontId="0" fillId="22" borderId="47" xfId="0" applyNumberFormat="1" applyFill="1" applyBorder="1" applyAlignment="1">
      <alignment horizontal="center" vertical="center"/>
    </xf>
    <xf numFmtId="3" fontId="1" fillId="10" borderId="60" xfId="0" applyNumberFormat="1" applyFont="1" applyFill="1" applyBorder="1" applyAlignment="1">
      <alignment horizontal="center" vertical="center"/>
    </xf>
    <xf numFmtId="3" fontId="1" fillId="10" borderId="61" xfId="0" applyNumberFormat="1" applyFont="1" applyFill="1" applyBorder="1" applyAlignment="1">
      <alignment horizontal="center" vertical="center"/>
    </xf>
    <xf numFmtId="3" fontId="1" fillId="10" borderId="62" xfId="0" applyNumberFormat="1" applyFont="1" applyFill="1" applyBorder="1" applyAlignment="1">
      <alignment horizontal="center" vertical="center"/>
    </xf>
    <xf numFmtId="4" fontId="1" fillId="17" borderId="60" xfId="0" applyNumberFormat="1" applyFont="1" applyFill="1" applyBorder="1" applyAlignment="1">
      <alignment horizontal="center" vertical="center" wrapText="1"/>
    </xf>
    <xf numFmtId="4" fontId="1" fillId="17" borderId="61" xfId="0" applyNumberFormat="1" applyFont="1" applyFill="1" applyBorder="1" applyAlignment="1">
      <alignment horizontal="center" vertical="center" wrapText="1"/>
    </xf>
    <xf numFmtId="4" fontId="1" fillId="17" borderId="62" xfId="0" applyNumberFormat="1" applyFont="1" applyFill="1" applyBorder="1" applyAlignment="1">
      <alignment horizontal="center" vertical="center" wrapText="1"/>
    </xf>
    <xf numFmtId="3" fontId="1" fillId="10" borderId="34" xfId="0" applyNumberFormat="1" applyFont="1" applyFill="1" applyBorder="1" applyAlignment="1">
      <alignment horizontal="center" vertical="center"/>
    </xf>
    <xf numFmtId="3" fontId="1" fillId="10" borderId="63" xfId="0" applyNumberFormat="1" applyFont="1" applyFill="1" applyBorder="1" applyAlignment="1">
      <alignment horizontal="center" vertical="center"/>
    </xf>
    <xf numFmtId="3" fontId="1" fillId="10" borderId="64" xfId="0" applyNumberFormat="1" applyFont="1" applyFill="1" applyBorder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4" fontId="1" fillId="16" borderId="19" xfId="0" applyNumberFormat="1" applyFont="1" applyFill="1" applyBorder="1" applyAlignment="1">
      <alignment horizontal="center" vertical="center" wrapText="1"/>
    </xf>
    <xf numFmtId="4" fontId="0" fillId="16" borderId="20" xfId="0" applyNumberFormat="1" applyFill="1" applyBorder="1" applyAlignment="1">
      <alignment horizontal="center" vertical="center" wrapText="1"/>
    </xf>
    <xf numFmtId="4" fontId="1" fillId="16" borderId="46" xfId="0" applyNumberFormat="1" applyFont="1" applyFill="1" applyBorder="1" applyAlignment="1">
      <alignment horizontal="center" vertical="center"/>
    </xf>
    <xf numFmtId="4" fontId="0" fillId="16" borderId="48" xfId="0" applyNumberFormat="1" applyFill="1" applyBorder="1" applyAlignment="1">
      <alignment horizontal="center" vertical="center"/>
    </xf>
    <xf numFmtId="4" fontId="0" fillId="16" borderId="47" xfId="0" applyNumberFormat="1" applyFill="1" applyBorder="1" applyAlignment="1">
      <alignment horizontal="center" vertical="center"/>
    </xf>
    <xf numFmtId="2" fontId="1" fillId="16" borderId="34" xfId="0" applyNumberFormat="1" applyFont="1" applyFill="1" applyBorder="1" applyAlignment="1">
      <alignment horizontal="center" vertical="center"/>
    </xf>
    <xf numFmtId="2" fontId="1" fillId="16" borderId="33" xfId="0" applyNumberFormat="1" applyFont="1" applyFill="1" applyBorder="1" applyAlignment="1">
      <alignment horizontal="center" vertical="center"/>
    </xf>
    <xf numFmtId="2" fontId="1" fillId="16" borderId="41" xfId="0" applyNumberFormat="1" applyFont="1" applyFill="1" applyBorder="1" applyAlignment="1">
      <alignment horizontal="center" vertical="center"/>
    </xf>
    <xf numFmtId="2" fontId="1" fillId="16" borderId="48" xfId="0" applyNumberFormat="1" applyFont="1" applyFill="1" applyBorder="1" applyAlignment="1">
      <alignment horizontal="center" vertical="center"/>
    </xf>
    <xf numFmtId="2" fontId="1" fillId="16" borderId="47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41" xfId="0" applyNumberFormat="1" applyFont="1" applyBorder="1" applyAlignment="1">
      <alignment horizontal="left" vertical="center"/>
    </xf>
    <xf numFmtId="0" fontId="1" fillId="10" borderId="60" xfId="0" applyFont="1" applyFill="1" applyBorder="1" applyAlignment="1">
      <alignment horizontal="center" vertical="center"/>
    </xf>
    <xf numFmtId="0" fontId="1" fillId="10" borderId="61" xfId="0" applyFont="1" applyFill="1" applyBorder="1" applyAlignment="1">
      <alignment horizontal="center" vertical="center"/>
    </xf>
    <xf numFmtId="0" fontId="1" fillId="25" borderId="60" xfId="0" applyFont="1" applyFill="1" applyBorder="1" applyAlignment="1">
      <alignment horizontal="center" vertical="center" wrapText="1"/>
    </xf>
    <xf numFmtId="0" fontId="1" fillId="25" borderId="61" xfId="0" applyFont="1" applyFill="1" applyBorder="1" applyAlignment="1">
      <alignment horizontal="center" vertical="center" wrapText="1"/>
    </xf>
    <xf numFmtId="0" fontId="1" fillId="25" borderId="62" xfId="0" applyFont="1" applyFill="1" applyBorder="1" applyAlignment="1">
      <alignment horizontal="center" vertical="center" wrapText="1"/>
    </xf>
    <xf numFmtId="0" fontId="2" fillId="0" borderId="14" xfId="1" applyFill="1" applyBorder="1" applyAlignment="1">
      <alignment horizontal="center" vertical="center" wrapText="1"/>
    </xf>
    <xf numFmtId="0" fontId="1" fillId="10" borderId="62" xfId="0" applyFont="1" applyFill="1" applyBorder="1" applyAlignment="1">
      <alignment horizontal="center" vertical="center"/>
    </xf>
    <xf numFmtId="0" fontId="0" fillId="24" borderId="19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1" fillId="24" borderId="46" xfId="0" applyFont="1" applyFill="1" applyBorder="1" applyAlignment="1">
      <alignment horizontal="center" vertical="center"/>
    </xf>
    <xf numFmtId="0" fontId="0" fillId="24" borderId="48" xfId="0" applyFill="1" applyBorder="1" applyAlignment="1">
      <alignment horizontal="center" vertical="center"/>
    </xf>
    <xf numFmtId="0" fontId="0" fillId="24" borderId="52" xfId="0" applyFill="1" applyBorder="1" applyAlignment="1">
      <alignment horizontal="center" vertical="center"/>
    </xf>
    <xf numFmtId="0" fontId="0" fillId="24" borderId="47" xfId="0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63" xfId="0" applyFont="1" applyFill="1" applyBorder="1" applyAlignment="1">
      <alignment horizontal="center" vertical="center"/>
    </xf>
    <xf numFmtId="0" fontId="1" fillId="10" borderId="64" xfId="0" applyFont="1" applyFill="1" applyBorder="1" applyAlignment="1">
      <alignment horizontal="center" vertical="center"/>
    </xf>
    <xf numFmtId="0" fontId="2" fillId="0" borderId="51" xfId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2" fontId="1" fillId="0" borderId="66" xfId="0" applyNumberFormat="1" applyFont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15" borderId="38" xfId="0" applyFont="1" applyFill="1" applyBorder="1" applyAlignment="1">
      <alignment horizontal="center" vertical="center" wrapText="1"/>
    </xf>
    <xf numFmtId="0" fontId="1" fillId="15" borderId="73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5" xfId="0" applyFont="1" applyFill="1" applyBorder="1" applyAlignment="1">
      <alignment horizontal="center" vertical="center" wrapText="1"/>
    </xf>
    <xf numFmtId="0" fontId="1" fillId="12" borderId="74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15" borderId="63" xfId="0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15" borderId="66" xfId="0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" fontId="7" fillId="28" borderId="60" xfId="0" applyNumberFormat="1" applyFont="1" applyFill="1" applyBorder="1" applyAlignment="1">
      <alignment horizontal="center" vertical="center"/>
    </xf>
    <xf numFmtId="4" fontId="7" fillId="28" borderId="61" xfId="0" applyNumberFormat="1" applyFont="1" applyFill="1" applyBorder="1" applyAlignment="1">
      <alignment horizontal="center" vertical="center"/>
    </xf>
    <xf numFmtId="4" fontId="7" fillId="28" borderId="62" xfId="0" applyNumberFormat="1" applyFont="1" applyFill="1" applyBorder="1" applyAlignment="1">
      <alignment horizontal="center" vertical="center"/>
    </xf>
    <xf numFmtId="0" fontId="3" fillId="26" borderId="19" xfId="0" applyFont="1" applyFill="1" applyBorder="1" applyAlignment="1">
      <alignment horizontal="center"/>
    </xf>
    <xf numFmtId="0" fontId="3" fillId="26" borderId="17" xfId="0" applyFont="1" applyFill="1" applyBorder="1" applyAlignment="1">
      <alignment horizontal="center"/>
    </xf>
    <xf numFmtId="0" fontId="3" fillId="26" borderId="20" xfId="0" applyFont="1" applyFill="1" applyBorder="1" applyAlignment="1">
      <alignment horizontal="center"/>
    </xf>
    <xf numFmtId="0" fontId="3" fillId="26" borderId="19" xfId="0" applyFont="1" applyFill="1" applyBorder="1" applyAlignment="1">
      <alignment horizontal="center" wrapText="1"/>
    </xf>
    <xf numFmtId="0" fontId="3" fillId="26" borderId="17" xfId="0" applyFont="1" applyFill="1" applyBorder="1" applyAlignment="1">
      <alignment horizontal="center" wrapText="1"/>
    </xf>
    <xf numFmtId="0" fontId="3" fillId="26" borderId="20" xfId="0" applyFont="1" applyFill="1" applyBorder="1" applyAlignment="1">
      <alignment horizontal="center" wrapText="1"/>
    </xf>
    <xf numFmtId="2" fontId="11" fillId="0" borderId="0" xfId="1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6" fontId="10" fillId="0" borderId="0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000" b="1"/>
              <a:t>TOTAL VIAS COMUNAS/BARRIOS</a:t>
            </a:r>
          </a:p>
        </c:rich>
      </c:tx>
      <c:layout>
        <c:manualLayout>
          <c:xMode val="edge"/>
          <c:yMode val="edge"/>
          <c:x val="0.34603772761253082"/>
          <c:y val="9.1168213879194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0"/>
          <c:tx>
            <c:strRef>
              <c:f>Comuna1!$P$2</c:f>
              <c:strCache>
                <c:ptCount val="1"/>
                <c:pt idx="0">
                  <c:v>MTS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Comuna1!$P$3:$P$37</c:f>
              <c:numCache>
                <c:formatCode>#,##0.00</c:formatCode>
                <c:ptCount val="35"/>
                <c:pt idx="0">
                  <c:v>2576.73</c:v>
                </c:pt>
                <c:pt idx="1">
                  <c:v>3179.3010000000004</c:v>
                </c:pt>
                <c:pt idx="2">
                  <c:v>1629.15</c:v>
                </c:pt>
                <c:pt idx="3">
                  <c:v>2014.16</c:v>
                </c:pt>
                <c:pt idx="4">
                  <c:v>1339.6000000000001</c:v>
                </c:pt>
                <c:pt idx="5">
                  <c:v>5917</c:v>
                </c:pt>
                <c:pt idx="6">
                  <c:v>3758.8499999999995</c:v>
                </c:pt>
                <c:pt idx="7">
                  <c:v>1042.69</c:v>
                </c:pt>
                <c:pt idx="8">
                  <c:v>922.26</c:v>
                </c:pt>
                <c:pt idx="9">
                  <c:v>2531.91</c:v>
                </c:pt>
                <c:pt idx="10">
                  <c:v>2268.1300000000006</c:v>
                </c:pt>
                <c:pt idx="11">
                  <c:v>2032.22</c:v>
                </c:pt>
                <c:pt idx="12">
                  <c:v>5033.58</c:v>
                </c:pt>
                <c:pt idx="13">
                  <c:v>1620.3600000000001</c:v>
                </c:pt>
                <c:pt idx="14">
                  <c:v>2265.4299999999998</c:v>
                </c:pt>
                <c:pt idx="15">
                  <c:v>3082.1399999999994</c:v>
                </c:pt>
                <c:pt idx="16">
                  <c:v>2389.11</c:v>
                </c:pt>
                <c:pt idx="17">
                  <c:v>1350.5500000000002</c:v>
                </c:pt>
                <c:pt idx="18">
                  <c:v>2611.61</c:v>
                </c:pt>
                <c:pt idx="19">
                  <c:v>458.07</c:v>
                </c:pt>
                <c:pt idx="20">
                  <c:v>8278.2500000000036</c:v>
                </c:pt>
                <c:pt idx="21">
                  <c:v>938.08999999999992</c:v>
                </c:pt>
                <c:pt idx="22">
                  <c:v>1547.1299999999999</c:v>
                </c:pt>
                <c:pt idx="23">
                  <c:v>776.76</c:v>
                </c:pt>
                <c:pt idx="24">
                  <c:v>17017.84</c:v>
                </c:pt>
                <c:pt idx="25">
                  <c:v>1370.08</c:v>
                </c:pt>
                <c:pt idx="26">
                  <c:v>1067.93</c:v>
                </c:pt>
                <c:pt idx="27">
                  <c:v>6792.24</c:v>
                </c:pt>
                <c:pt idx="28">
                  <c:v>1064.83</c:v>
                </c:pt>
                <c:pt idx="29">
                  <c:v>2301.71</c:v>
                </c:pt>
                <c:pt idx="30">
                  <c:v>223.96</c:v>
                </c:pt>
                <c:pt idx="31">
                  <c:v>642.1400000000001</c:v>
                </c:pt>
                <c:pt idx="32">
                  <c:v>607.90000000000009</c:v>
                </c:pt>
                <c:pt idx="33">
                  <c:v>1296.81</c:v>
                </c:pt>
                <c:pt idx="34">
                  <c:v>1232.1199999999999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4-4C47-BE25-6887E00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1415968"/>
        <c:axId val="1211408896"/>
        <c:axId val="955978832"/>
      </c:bar3DChart>
      <c:catAx>
        <c:axId val="1211415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8896"/>
        <c:crosses val="autoZero"/>
        <c:auto val="1"/>
        <c:lblAlgn val="ctr"/>
        <c:lblOffset val="100"/>
        <c:noMultiLvlLbl val="0"/>
      </c:catAx>
      <c:valAx>
        <c:axId val="121140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5968"/>
        <c:crosses val="autoZero"/>
        <c:crossBetween val="between"/>
      </c:valAx>
      <c:serAx>
        <c:axId val="955978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889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Comuna5!$P$68</c:f>
              <c:strCache>
                <c:ptCount val="1"/>
                <c:pt idx="0">
                  <c:v>MTS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Comuna5!$P$69:$P$102</c:f>
              <c:numCache>
                <c:formatCode>#,##0.00</c:formatCode>
                <c:ptCount val="34"/>
                <c:pt idx="0">
                  <c:v>13050.23</c:v>
                </c:pt>
                <c:pt idx="1">
                  <c:v>3655.2299999999996</c:v>
                </c:pt>
                <c:pt idx="2">
                  <c:v>2962.87</c:v>
                </c:pt>
                <c:pt idx="3">
                  <c:v>2910.16</c:v>
                </c:pt>
                <c:pt idx="4">
                  <c:v>2221.63</c:v>
                </c:pt>
                <c:pt idx="5">
                  <c:v>2098.4899999999998</c:v>
                </c:pt>
                <c:pt idx="6">
                  <c:v>2041.0700000000002</c:v>
                </c:pt>
                <c:pt idx="7">
                  <c:v>1918.1499999999999</c:v>
                </c:pt>
                <c:pt idx="8">
                  <c:v>1900.7399999999998</c:v>
                </c:pt>
                <c:pt idx="9">
                  <c:v>1820.5</c:v>
                </c:pt>
                <c:pt idx="10">
                  <c:v>1653.38</c:v>
                </c:pt>
                <c:pt idx="11">
                  <c:v>1641.3899999999999</c:v>
                </c:pt>
                <c:pt idx="12">
                  <c:v>1532.15</c:v>
                </c:pt>
                <c:pt idx="13">
                  <c:v>1508.03</c:v>
                </c:pt>
                <c:pt idx="14">
                  <c:v>1451.2399999999998</c:v>
                </c:pt>
                <c:pt idx="15">
                  <c:v>1441.4499999999998</c:v>
                </c:pt>
                <c:pt idx="16">
                  <c:v>1385.06</c:v>
                </c:pt>
                <c:pt idx="17">
                  <c:v>1298.2000000000003</c:v>
                </c:pt>
                <c:pt idx="18">
                  <c:v>1183.3000000000002</c:v>
                </c:pt>
                <c:pt idx="19">
                  <c:v>1160.81</c:v>
                </c:pt>
                <c:pt idx="20">
                  <c:v>1131.57</c:v>
                </c:pt>
                <c:pt idx="21">
                  <c:v>972.96</c:v>
                </c:pt>
                <c:pt idx="22">
                  <c:v>937.98</c:v>
                </c:pt>
                <c:pt idx="23">
                  <c:v>815.28</c:v>
                </c:pt>
                <c:pt idx="24">
                  <c:v>662.27</c:v>
                </c:pt>
                <c:pt idx="25">
                  <c:v>624.41999999999996</c:v>
                </c:pt>
                <c:pt idx="26">
                  <c:v>591.59</c:v>
                </c:pt>
                <c:pt idx="27">
                  <c:v>554.82999999999993</c:v>
                </c:pt>
                <c:pt idx="28">
                  <c:v>432.14</c:v>
                </c:pt>
                <c:pt idx="29">
                  <c:v>389.33</c:v>
                </c:pt>
                <c:pt idx="30">
                  <c:v>384.65999999999997</c:v>
                </c:pt>
                <c:pt idx="31">
                  <c:v>322.21000000000004</c:v>
                </c:pt>
                <c:pt idx="32">
                  <c:v>175.51</c:v>
                </c:pt>
                <c:pt idx="33">
                  <c:v>69.73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4-46EB-853B-EF1DFB44B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211407264"/>
        <c:axId val="952054960"/>
        <c:axId val="952211632"/>
      </c:bar3DChart>
      <c:catAx>
        <c:axId val="121140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4960"/>
        <c:crosses val="autoZero"/>
        <c:auto val="1"/>
        <c:lblAlgn val="ctr"/>
        <c:lblOffset val="100"/>
        <c:noMultiLvlLbl val="0"/>
      </c:catAx>
      <c:valAx>
        <c:axId val="95205496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7264"/>
        <c:crosses val="autoZero"/>
        <c:crossBetween val="between"/>
      </c:valAx>
      <c:serAx>
        <c:axId val="95221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496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VIAS COMUNAS/BARRIOS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3.9124387119282136E-2"/>
          <c:y val="9.0654734949560362E-2"/>
          <c:w val="0.94953149361663602"/>
          <c:h val="0.85264446129925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Comuna5!$P$2</c:f>
              <c:strCache>
                <c:ptCount val="1"/>
                <c:pt idx="0">
                  <c:v>MTS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Comuna5!$P$3:$P$36</c:f>
              <c:numCache>
                <c:formatCode>#,##0.00</c:formatCode>
                <c:ptCount val="34"/>
                <c:pt idx="0">
                  <c:v>2221.63</c:v>
                </c:pt>
                <c:pt idx="1">
                  <c:v>624.41999999999996</c:v>
                </c:pt>
                <c:pt idx="2">
                  <c:v>13050.23</c:v>
                </c:pt>
                <c:pt idx="3">
                  <c:v>1820.5</c:v>
                </c:pt>
                <c:pt idx="4">
                  <c:v>2041.0700000000002</c:v>
                </c:pt>
                <c:pt idx="5">
                  <c:v>1385.06</c:v>
                </c:pt>
                <c:pt idx="6">
                  <c:v>1298.2000000000003</c:v>
                </c:pt>
                <c:pt idx="7">
                  <c:v>1641.3899999999999</c:v>
                </c:pt>
                <c:pt idx="8">
                  <c:v>1532.15</c:v>
                </c:pt>
                <c:pt idx="9">
                  <c:v>1441.4499999999998</c:v>
                </c:pt>
                <c:pt idx="10">
                  <c:v>1183.3000000000002</c:v>
                </c:pt>
                <c:pt idx="11">
                  <c:v>972.96</c:v>
                </c:pt>
                <c:pt idx="12">
                  <c:v>815.28</c:v>
                </c:pt>
                <c:pt idx="13">
                  <c:v>1451.2399999999998</c:v>
                </c:pt>
                <c:pt idx="14">
                  <c:v>1900.7399999999998</c:v>
                </c:pt>
                <c:pt idx="15">
                  <c:v>662.27</c:v>
                </c:pt>
                <c:pt idx="16">
                  <c:v>1653.38</c:v>
                </c:pt>
                <c:pt idx="17">
                  <c:v>384.65999999999997</c:v>
                </c:pt>
                <c:pt idx="18">
                  <c:v>1131.57</c:v>
                </c:pt>
                <c:pt idx="19">
                  <c:v>1918.1499999999999</c:v>
                </c:pt>
                <c:pt idx="20">
                  <c:v>1508.03</c:v>
                </c:pt>
                <c:pt idx="21">
                  <c:v>2098.4899999999998</c:v>
                </c:pt>
                <c:pt idx="22">
                  <c:v>2910.16</c:v>
                </c:pt>
                <c:pt idx="23">
                  <c:v>937.98</c:v>
                </c:pt>
                <c:pt idx="24">
                  <c:v>322.21000000000004</c:v>
                </c:pt>
                <c:pt idx="25">
                  <c:v>1160.81</c:v>
                </c:pt>
                <c:pt idx="26">
                  <c:v>389.33</c:v>
                </c:pt>
                <c:pt idx="27">
                  <c:v>175.51</c:v>
                </c:pt>
                <c:pt idx="28">
                  <c:v>432.14</c:v>
                </c:pt>
                <c:pt idx="29">
                  <c:v>554.82999999999993</c:v>
                </c:pt>
                <c:pt idx="30">
                  <c:v>3655.2299999999996</c:v>
                </c:pt>
                <c:pt idx="31">
                  <c:v>2962.87</c:v>
                </c:pt>
                <c:pt idx="32">
                  <c:v>591.59</c:v>
                </c:pt>
                <c:pt idx="33">
                  <c:v>69.73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6-464A-AFB1-8C0DBF9B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952057136"/>
        <c:axId val="952045168"/>
      </c:barChart>
      <c:catAx>
        <c:axId val="9520571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45168"/>
        <c:crosses val="autoZero"/>
        <c:auto val="1"/>
        <c:lblAlgn val="ctr"/>
        <c:lblOffset val="100"/>
        <c:noMultiLvlLbl val="0"/>
      </c:catAx>
      <c:valAx>
        <c:axId val="9520451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Comuna6!$P$48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Comuna6!$P$49:$P$60</c:f>
              <c:numCache>
                <c:formatCode>#,##0.00</c:formatCode>
                <c:ptCount val="12"/>
                <c:pt idx="0">
                  <c:v>8525.89</c:v>
                </c:pt>
                <c:pt idx="1">
                  <c:v>8028.52</c:v>
                </c:pt>
                <c:pt idx="2">
                  <c:v>6537.0500000000011</c:v>
                </c:pt>
                <c:pt idx="3">
                  <c:v>4303.01</c:v>
                </c:pt>
                <c:pt idx="4">
                  <c:v>3212.1400000000003</c:v>
                </c:pt>
                <c:pt idx="5">
                  <c:v>2466.1000000000004</c:v>
                </c:pt>
                <c:pt idx="6">
                  <c:v>2416.11</c:v>
                </c:pt>
                <c:pt idx="7">
                  <c:v>2211.63</c:v>
                </c:pt>
                <c:pt idx="8">
                  <c:v>1932.65</c:v>
                </c:pt>
                <c:pt idx="9">
                  <c:v>1696.67</c:v>
                </c:pt>
                <c:pt idx="10">
                  <c:v>858.96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0-4D2C-9DC4-49201B275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952057680"/>
        <c:axId val="952058224"/>
        <c:axId val="952212256"/>
      </c:bar3DChart>
      <c:catAx>
        <c:axId val="95205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8224"/>
        <c:crosses val="autoZero"/>
        <c:auto val="1"/>
        <c:lblAlgn val="ctr"/>
        <c:lblOffset val="100"/>
        <c:noMultiLvlLbl val="0"/>
      </c:catAx>
      <c:valAx>
        <c:axId val="95205822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7680"/>
        <c:crosses val="autoZero"/>
        <c:crossBetween val="between"/>
      </c:valAx>
      <c:serAx>
        <c:axId val="95221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82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VIAS COMUNAS/BARRIOS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Comuna7!$P$2</c:f>
              <c:strCache>
                <c:ptCount val="1"/>
                <c:pt idx="0">
                  <c:v>MTS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Comuna7!$P$3:$P$46</c:f>
              <c:numCache>
                <c:formatCode>#,##0.00</c:formatCode>
                <c:ptCount val="44"/>
                <c:pt idx="0">
                  <c:v>3744.3199999999997</c:v>
                </c:pt>
                <c:pt idx="1">
                  <c:v>4866.43</c:v>
                </c:pt>
                <c:pt idx="2">
                  <c:v>979.5</c:v>
                </c:pt>
                <c:pt idx="3">
                  <c:v>2141.94</c:v>
                </c:pt>
                <c:pt idx="4">
                  <c:v>588.68000000000006</c:v>
                </c:pt>
                <c:pt idx="5">
                  <c:v>4604.26</c:v>
                </c:pt>
                <c:pt idx="6">
                  <c:v>1567.91</c:v>
                </c:pt>
                <c:pt idx="7">
                  <c:v>736.31</c:v>
                </c:pt>
                <c:pt idx="8">
                  <c:v>13243.349999999999</c:v>
                </c:pt>
                <c:pt idx="9">
                  <c:v>1866.4099999999999</c:v>
                </c:pt>
                <c:pt idx="10">
                  <c:v>2975.28</c:v>
                </c:pt>
                <c:pt idx="11">
                  <c:v>1616.1</c:v>
                </c:pt>
                <c:pt idx="12">
                  <c:v>2248.41</c:v>
                </c:pt>
                <c:pt idx="13">
                  <c:v>890.59999999999991</c:v>
                </c:pt>
                <c:pt idx="14">
                  <c:v>642.37</c:v>
                </c:pt>
                <c:pt idx="15">
                  <c:v>0</c:v>
                </c:pt>
                <c:pt idx="16">
                  <c:v>1488.81</c:v>
                </c:pt>
                <c:pt idx="17">
                  <c:v>9110.83</c:v>
                </c:pt>
                <c:pt idx="18">
                  <c:v>2065.7200000000003</c:v>
                </c:pt>
                <c:pt idx="19">
                  <c:v>6000.02</c:v>
                </c:pt>
                <c:pt idx="20">
                  <c:v>2999.7200000000003</c:v>
                </c:pt>
                <c:pt idx="21">
                  <c:v>530.96</c:v>
                </c:pt>
                <c:pt idx="22">
                  <c:v>637.29999999999995</c:v>
                </c:pt>
                <c:pt idx="23">
                  <c:v>6539.0499999999993</c:v>
                </c:pt>
                <c:pt idx="24">
                  <c:v>3891.51</c:v>
                </c:pt>
                <c:pt idx="25">
                  <c:v>2751.4800000000005</c:v>
                </c:pt>
                <c:pt idx="26">
                  <c:v>1156.8499999999999</c:v>
                </c:pt>
                <c:pt idx="27">
                  <c:v>3098.4800000000005</c:v>
                </c:pt>
                <c:pt idx="28">
                  <c:v>2163.87</c:v>
                </c:pt>
                <c:pt idx="29">
                  <c:v>472.39</c:v>
                </c:pt>
                <c:pt idx="30">
                  <c:v>995.79</c:v>
                </c:pt>
                <c:pt idx="31">
                  <c:v>1630.85</c:v>
                </c:pt>
                <c:pt idx="32">
                  <c:v>538.02</c:v>
                </c:pt>
                <c:pt idx="33">
                  <c:v>448.86</c:v>
                </c:pt>
                <c:pt idx="34">
                  <c:v>1912.3300000000002</c:v>
                </c:pt>
                <c:pt idx="35">
                  <c:v>2023.67</c:v>
                </c:pt>
                <c:pt idx="36">
                  <c:v>2776.17</c:v>
                </c:pt>
                <c:pt idx="37">
                  <c:v>1371.13</c:v>
                </c:pt>
                <c:pt idx="38">
                  <c:v>1532.69</c:v>
                </c:pt>
                <c:pt idx="39">
                  <c:v>4370.2700000000004</c:v>
                </c:pt>
                <c:pt idx="40">
                  <c:v>3648.34</c:v>
                </c:pt>
                <c:pt idx="41">
                  <c:v>3118.51</c:v>
                </c:pt>
                <c:pt idx="42">
                  <c:v>1106.1500000000001</c:v>
                </c:pt>
                <c:pt idx="43">
                  <c:v>8720.93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D-489C-9412-D52A88F2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952049520"/>
        <c:axId val="952046800"/>
      </c:barChart>
      <c:catAx>
        <c:axId val="9520495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46800"/>
        <c:crosses val="autoZero"/>
        <c:auto val="1"/>
        <c:lblAlgn val="ctr"/>
        <c:lblOffset val="100"/>
        <c:noMultiLvlLbl val="0"/>
      </c:catAx>
      <c:valAx>
        <c:axId val="9520468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4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Comuna7!$P$78</c:f>
              <c:strCache>
                <c:ptCount val="1"/>
                <c:pt idx="0">
                  <c:v>MTS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Comuna7!$P$79:$P$122</c:f>
              <c:numCache>
                <c:formatCode>#,##0.00</c:formatCode>
                <c:ptCount val="44"/>
                <c:pt idx="0">
                  <c:v>13243.349999999999</c:v>
                </c:pt>
                <c:pt idx="1">
                  <c:v>9110.83</c:v>
                </c:pt>
                <c:pt idx="2">
                  <c:v>8720.93</c:v>
                </c:pt>
                <c:pt idx="3">
                  <c:v>6539.0499999999993</c:v>
                </c:pt>
                <c:pt idx="4">
                  <c:v>6000.02</c:v>
                </c:pt>
                <c:pt idx="5">
                  <c:v>4866.43</c:v>
                </c:pt>
                <c:pt idx="6">
                  <c:v>4604.26</c:v>
                </c:pt>
                <c:pt idx="7">
                  <c:v>4370.2700000000004</c:v>
                </c:pt>
                <c:pt idx="8">
                  <c:v>3891.51</c:v>
                </c:pt>
                <c:pt idx="9">
                  <c:v>3744.3199999999997</c:v>
                </c:pt>
                <c:pt idx="10">
                  <c:v>3648.34</c:v>
                </c:pt>
                <c:pt idx="11">
                  <c:v>3118.51</c:v>
                </c:pt>
                <c:pt idx="12">
                  <c:v>3098.4800000000005</c:v>
                </c:pt>
                <c:pt idx="13">
                  <c:v>2999.7200000000003</c:v>
                </c:pt>
                <c:pt idx="14">
                  <c:v>2975.28</c:v>
                </c:pt>
                <c:pt idx="15">
                  <c:v>2751.4800000000005</c:v>
                </c:pt>
                <c:pt idx="16">
                  <c:v>2248.41</c:v>
                </c:pt>
                <c:pt idx="17">
                  <c:v>2163.87</c:v>
                </c:pt>
                <c:pt idx="18">
                  <c:v>2141.94</c:v>
                </c:pt>
                <c:pt idx="19">
                  <c:v>2065.7200000000003</c:v>
                </c:pt>
                <c:pt idx="20">
                  <c:v>2023.67</c:v>
                </c:pt>
                <c:pt idx="21">
                  <c:v>1630.85</c:v>
                </c:pt>
                <c:pt idx="22">
                  <c:v>1912.3300000000002</c:v>
                </c:pt>
                <c:pt idx="23">
                  <c:v>1866.4099999999999</c:v>
                </c:pt>
                <c:pt idx="24">
                  <c:v>1616.1</c:v>
                </c:pt>
                <c:pt idx="25">
                  <c:v>1567.91</c:v>
                </c:pt>
                <c:pt idx="26">
                  <c:v>1532.69</c:v>
                </c:pt>
                <c:pt idx="27">
                  <c:v>1488.81</c:v>
                </c:pt>
                <c:pt idx="28">
                  <c:v>1371.13</c:v>
                </c:pt>
                <c:pt idx="29">
                  <c:v>1156.8499999999999</c:v>
                </c:pt>
                <c:pt idx="30">
                  <c:v>1106.1500000000001</c:v>
                </c:pt>
                <c:pt idx="31">
                  <c:v>979.5</c:v>
                </c:pt>
                <c:pt idx="32">
                  <c:v>890.59999999999991</c:v>
                </c:pt>
                <c:pt idx="33">
                  <c:v>2776.17</c:v>
                </c:pt>
                <c:pt idx="34">
                  <c:v>736.31</c:v>
                </c:pt>
                <c:pt idx="35">
                  <c:v>642.37</c:v>
                </c:pt>
                <c:pt idx="36">
                  <c:v>637.29999999999995</c:v>
                </c:pt>
                <c:pt idx="37">
                  <c:v>588.68000000000006</c:v>
                </c:pt>
                <c:pt idx="38">
                  <c:v>538.02</c:v>
                </c:pt>
                <c:pt idx="39">
                  <c:v>530.96</c:v>
                </c:pt>
                <c:pt idx="40">
                  <c:v>472.39</c:v>
                </c:pt>
                <c:pt idx="41">
                  <c:v>448.86</c:v>
                </c:pt>
                <c:pt idx="42">
                  <c:v>0</c:v>
                </c:pt>
                <c:pt idx="43">
                  <c:v>995.79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C-4C2A-AE74-DD755E5F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952047344"/>
        <c:axId val="952050608"/>
        <c:axId val="952215376"/>
      </c:bar3DChart>
      <c:catAx>
        <c:axId val="95204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0608"/>
        <c:crosses val="autoZero"/>
        <c:auto val="1"/>
        <c:lblAlgn val="ctr"/>
        <c:lblOffset val="100"/>
        <c:noMultiLvlLbl val="0"/>
      </c:catAx>
      <c:valAx>
        <c:axId val="9520506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47344"/>
        <c:crosses val="autoZero"/>
        <c:crossBetween val="between"/>
      </c:valAx>
      <c:serAx>
        <c:axId val="95221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06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CONSOLIDADO COMUNAS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CONSOLIDADOS!$N$32</c:f>
              <c:strCache>
                <c:ptCount val="1"/>
                <c:pt idx="0">
                  <c:v>Avenida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CONSOLIDADOS!$O$31:$U$31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CONSOLIDADOS!$O$32:$U$32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5-42A9-A769-A2A2001065AA}"/>
            </c:ext>
          </c:extLst>
        </c:ser>
        <c:ser>
          <c:idx val="1"/>
          <c:order val="1"/>
          <c:tx>
            <c:strRef>
              <c:f>CONSOLIDADOS!$N$33</c:f>
              <c:strCache>
                <c:ptCount val="1"/>
                <c:pt idx="0">
                  <c:v>Calle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CONSOLIDADOS!$O$31:$U$31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CONSOLIDADOS!$O$33:$U$33</c:f>
              <c:numCache>
                <c:formatCode>General</c:formatCode>
                <c:ptCount val="7"/>
                <c:pt idx="0">
                  <c:v>219</c:v>
                </c:pt>
                <c:pt idx="1">
                  <c:v>263</c:v>
                </c:pt>
                <c:pt idx="2">
                  <c:v>84</c:v>
                </c:pt>
                <c:pt idx="3">
                  <c:v>56</c:v>
                </c:pt>
                <c:pt idx="4">
                  <c:v>156</c:v>
                </c:pt>
                <c:pt idx="5">
                  <c:v>66</c:v>
                </c:pt>
                <c:pt idx="6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5-42A9-A769-A2A2001065AA}"/>
            </c:ext>
          </c:extLst>
        </c:ser>
        <c:ser>
          <c:idx val="2"/>
          <c:order val="2"/>
          <c:tx>
            <c:strRef>
              <c:f>CONSOLIDADOS!$N$34</c:f>
              <c:strCache>
                <c:ptCount val="1"/>
                <c:pt idx="0">
                  <c:v>Carrera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CONSOLIDADOS!$O$31:$U$31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CONSOLIDADOS!$O$34:$U$34</c:f>
              <c:numCache>
                <c:formatCode>General</c:formatCode>
                <c:ptCount val="7"/>
                <c:pt idx="0">
                  <c:v>162</c:v>
                </c:pt>
                <c:pt idx="1">
                  <c:v>201</c:v>
                </c:pt>
                <c:pt idx="2">
                  <c:v>78</c:v>
                </c:pt>
                <c:pt idx="3">
                  <c:v>52</c:v>
                </c:pt>
                <c:pt idx="4">
                  <c:v>141</c:v>
                </c:pt>
                <c:pt idx="5">
                  <c:v>74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5-42A9-A769-A2A2001065AA}"/>
            </c:ext>
          </c:extLst>
        </c:ser>
        <c:ser>
          <c:idx val="3"/>
          <c:order val="3"/>
          <c:tx>
            <c:strRef>
              <c:f>CONSOLIDADOS!$N$35</c:f>
              <c:strCache>
                <c:ptCount val="1"/>
                <c:pt idx="0">
                  <c:v>Callejón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CONSOLIDADOS!$O$31:$U$31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CONSOLIDADOS!$O$35:$U$35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5-42A9-A769-A2A2001065AA}"/>
            </c:ext>
          </c:extLst>
        </c:ser>
        <c:ser>
          <c:idx val="4"/>
          <c:order val="4"/>
          <c:tx>
            <c:strRef>
              <c:f>CONSOLIDADOS!$N$36</c:f>
              <c:strCache>
                <c:ptCount val="1"/>
                <c:pt idx="0">
                  <c:v>Transversal</c:v>
                </c:pt>
              </c:strCache>
            </c:strRef>
          </c:tx>
          <c:spPr>
            <a:noFill/>
            <a:ln w="9525" cap="flat" cmpd="sng" algn="ctr">
              <a:solidFill>
                <a:schemeClr val="accent5"/>
              </a:solidFill>
              <a:miter lim="800000"/>
            </a:ln>
            <a:effectLst>
              <a:glow rad="63500">
                <a:schemeClr val="accent5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CONSOLIDADOS!$O$31:$U$31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CONSOLIDADOS!$O$36:$U$36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85-42A9-A769-A2A2001065AA}"/>
            </c:ext>
          </c:extLst>
        </c:ser>
        <c:ser>
          <c:idx val="5"/>
          <c:order val="5"/>
          <c:tx>
            <c:strRef>
              <c:f>CONSOLIDADOS!$N$37</c:f>
              <c:strCache>
                <c:ptCount val="1"/>
                <c:pt idx="0">
                  <c:v>Diagonal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CONSOLIDADOS!$O$31:$U$31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CONSOLIDADOS!$O$37:$U$37</c:f>
              <c:numCache>
                <c:formatCode>General</c:formatCode>
                <c:ptCount val="7"/>
                <c:pt idx="0">
                  <c:v>24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85-42A9-A769-A2A20010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952048432"/>
        <c:axId val="952051152"/>
      </c:barChart>
      <c:catAx>
        <c:axId val="95204843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1152"/>
        <c:crosses val="autoZero"/>
        <c:auto val="1"/>
        <c:lblAlgn val="ctr"/>
        <c:lblOffset val="100"/>
        <c:noMultiLvlLbl val="0"/>
      </c:catAx>
      <c:valAx>
        <c:axId val="9520511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4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CONSOLIDADO MANZANAS/SUMIDEROS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5.7822863885133621E-2"/>
          <c:y val="0.18492163243001564"/>
          <c:w val="0.92295476826864531"/>
          <c:h val="0.65020657906720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CONSOLIDADOS!$N$56</c:f>
              <c:strCache>
                <c:ptCount val="1"/>
                <c:pt idx="0">
                  <c:v>Manzana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CONSOLIDADOS!$O$55:$U$55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CONSOLIDADOS!$O$56:$U$56</c:f>
              <c:numCache>
                <c:formatCode>General</c:formatCode>
                <c:ptCount val="7"/>
                <c:pt idx="0">
                  <c:v>523</c:v>
                </c:pt>
                <c:pt idx="1">
                  <c:v>549</c:v>
                </c:pt>
                <c:pt idx="2">
                  <c:v>252</c:v>
                </c:pt>
                <c:pt idx="3">
                  <c:v>167</c:v>
                </c:pt>
                <c:pt idx="4">
                  <c:v>378</c:v>
                </c:pt>
                <c:pt idx="5">
                  <c:v>230</c:v>
                </c:pt>
                <c:pt idx="6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2-4F26-A277-995781695DEC}"/>
            </c:ext>
          </c:extLst>
        </c:ser>
        <c:ser>
          <c:idx val="1"/>
          <c:order val="1"/>
          <c:tx>
            <c:strRef>
              <c:f>CONSOLIDADOS!$N$57</c:f>
              <c:strCache>
                <c:ptCount val="1"/>
                <c:pt idx="0">
                  <c:v>Sumideros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CONSOLIDADOS!$O$55:$U$55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CONSOLIDADOS!$O$57:$U$57</c:f>
              <c:numCache>
                <c:formatCode>General</c:formatCode>
                <c:ptCount val="7"/>
                <c:pt idx="0">
                  <c:v>1613</c:v>
                </c:pt>
                <c:pt idx="1">
                  <c:v>1737</c:v>
                </c:pt>
                <c:pt idx="2">
                  <c:v>698</c:v>
                </c:pt>
                <c:pt idx="3">
                  <c:v>490</c:v>
                </c:pt>
                <c:pt idx="4">
                  <c:v>900</c:v>
                </c:pt>
                <c:pt idx="5">
                  <c:v>597</c:v>
                </c:pt>
                <c:pt idx="6">
                  <c:v>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2-4F26-A277-995781695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952051696"/>
        <c:axId val="956735664"/>
      </c:barChart>
      <c:catAx>
        <c:axId val="9520516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6735664"/>
        <c:crosses val="autoZero"/>
        <c:auto val="1"/>
        <c:lblAlgn val="ctr"/>
        <c:lblOffset val="100"/>
        <c:noMultiLvlLbl val="0"/>
      </c:catAx>
      <c:valAx>
        <c:axId val="9567356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205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CONSOLIDADO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CONSOLIDADOS!$O$4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CONSOLIDADOS!$N$5:$N$12</c:f>
              <c:strCache>
                <c:ptCount val="8"/>
                <c:pt idx="0">
                  <c:v>Avenida</c:v>
                </c:pt>
                <c:pt idx="1">
                  <c:v>Calle</c:v>
                </c:pt>
                <c:pt idx="2">
                  <c:v>Carrera</c:v>
                </c:pt>
                <c:pt idx="3">
                  <c:v>Callejón</c:v>
                </c:pt>
                <c:pt idx="4">
                  <c:v>Transversal</c:v>
                </c:pt>
                <c:pt idx="5">
                  <c:v>Diagonal</c:v>
                </c:pt>
                <c:pt idx="6">
                  <c:v>Manzana</c:v>
                </c:pt>
                <c:pt idx="7">
                  <c:v>Sumideros</c:v>
                </c:pt>
              </c:strCache>
            </c:strRef>
          </c:cat>
          <c:val>
            <c:numRef>
              <c:f>CONSOLIDADOS!$O$5:$O$12</c:f>
              <c:numCache>
                <c:formatCode>#,##0</c:formatCode>
                <c:ptCount val="8"/>
                <c:pt idx="0">
                  <c:v>0</c:v>
                </c:pt>
                <c:pt idx="1">
                  <c:v>1062</c:v>
                </c:pt>
                <c:pt idx="2">
                  <c:v>925</c:v>
                </c:pt>
                <c:pt idx="3">
                  <c:v>3</c:v>
                </c:pt>
                <c:pt idx="4">
                  <c:v>55</c:v>
                </c:pt>
                <c:pt idx="5">
                  <c:v>575</c:v>
                </c:pt>
                <c:pt idx="6">
                  <c:v>3852</c:v>
                </c:pt>
                <c:pt idx="7">
                  <c:v>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4-4909-809E-F2902567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956734032"/>
        <c:axId val="956738384"/>
      </c:barChart>
      <c:catAx>
        <c:axId val="95673403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6738384"/>
        <c:crosses val="autoZero"/>
        <c:auto val="1"/>
        <c:lblAlgn val="ctr"/>
        <c:lblOffset val="100"/>
        <c:noMultiLvlLbl val="0"/>
      </c:catAx>
      <c:valAx>
        <c:axId val="9567383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673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CONSOLIDADO KM VIAS URBANAS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CONSOLIDADOS!$N$87</c:f>
              <c:strCache>
                <c:ptCount val="1"/>
                <c:pt idx="0">
                  <c:v>KM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9A7-4363-A2D8-FFE71FA205C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9A7-4363-A2D8-FFE71FA205C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9A7-4363-A2D8-FFE71FA205C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9A7-4363-A2D8-FFE71FA205C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9A7-4363-A2D8-FFE71FA205C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9A7-4363-A2D8-FFE71FA205C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9A7-4363-A2D8-FFE71FA205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CONSOLIDADOS!$O$85:$U$86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CONSOLIDADOS!$O$87:$U$87</c:f>
              <c:numCache>
                <c:formatCode>#,##0.00</c:formatCode>
                <c:ptCount val="7"/>
                <c:pt idx="0">
                  <c:v>93.180641000000023</c:v>
                </c:pt>
                <c:pt idx="1">
                  <c:v>94.515812999999994</c:v>
                </c:pt>
                <c:pt idx="2">
                  <c:v>45.347583</c:v>
                </c:pt>
                <c:pt idx="3">
                  <c:v>36.928429999999999</c:v>
                </c:pt>
                <c:pt idx="4">
                  <c:v>56.898559999999996</c:v>
                </c:pt>
                <c:pt idx="5">
                  <c:v>42.188730000000007</c:v>
                </c:pt>
                <c:pt idx="6">
                  <c:v>119.81256999999998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4-4115-928B-8AD3BDCFCC0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CONSOLIDADO KM VIAS URBANAS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CONSOLIDADOS!$N$87</c:f>
              <c:strCache>
                <c:ptCount val="1"/>
                <c:pt idx="0">
                  <c:v>KM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CONSOLIDADOS!$O$85:$U$86</c:f>
              <c:strCache>
                <c:ptCount val="7"/>
                <c:pt idx="0">
                  <c:v>COMUNA 1</c:v>
                </c:pt>
                <c:pt idx="1">
                  <c:v>COMUNA 2</c:v>
                </c:pt>
                <c:pt idx="2">
                  <c:v>COMUNA 3</c:v>
                </c:pt>
                <c:pt idx="3">
                  <c:v>COMUNA 4</c:v>
                </c:pt>
                <c:pt idx="4">
                  <c:v>COMUNA 5</c:v>
                </c:pt>
                <c:pt idx="5">
                  <c:v>COMUNA 6</c:v>
                </c:pt>
                <c:pt idx="6">
                  <c:v>COMUNA 7</c:v>
                </c:pt>
              </c:strCache>
            </c:strRef>
          </c:cat>
          <c:val>
            <c:numRef>
              <c:f>CONSOLIDADOS!$O$87:$U$87</c:f>
              <c:numCache>
                <c:formatCode>#,##0.00</c:formatCode>
                <c:ptCount val="7"/>
                <c:pt idx="0">
                  <c:v>93.180641000000023</c:v>
                </c:pt>
                <c:pt idx="1">
                  <c:v>94.515812999999994</c:v>
                </c:pt>
                <c:pt idx="2">
                  <c:v>45.347583</c:v>
                </c:pt>
                <c:pt idx="3">
                  <c:v>36.928429999999999</c:v>
                </c:pt>
                <c:pt idx="4">
                  <c:v>56.898559999999996</c:v>
                </c:pt>
                <c:pt idx="5">
                  <c:v>42.188730000000007</c:v>
                </c:pt>
                <c:pt idx="6">
                  <c:v>119.81256999999998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1-4E62-8870-BB9E0A6307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956744912"/>
        <c:axId val="956738928"/>
      </c:barChart>
      <c:catAx>
        <c:axId val="9567449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6738928"/>
        <c:crosses val="autoZero"/>
        <c:auto val="1"/>
        <c:lblAlgn val="ctr"/>
        <c:lblOffset val="100"/>
        <c:noMultiLvlLbl val="0"/>
      </c:catAx>
      <c:valAx>
        <c:axId val="956738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674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Comuna1!$Q$92</c:f>
              <c:strCache>
                <c:ptCount val="1"/>
                <c:pt idx="0">
                  <c:v>MTS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Comuna1!$Q$93:$Q$127</c:f>
              <c:numCache>
                <c:formatCode>#,##0.00</c:formatCode>
                <c:ptCount val="35"/>
                <c:pt idx="0">
                  <c:v>17017.84</c:v>
                </c:pt>
                <c:pt idx="1">
                  <c:v>8278.2500000000036</c:v>
                </c:pt>
                <c:pt idx="2">
                  <c:v>6792.24</c:v>
                </c:pt>
                <c:pt idx="3">
                  <c:v>5917</c:v>
                </c:pt>
                <c:pt idx="4">
                  <c:v>5033.58</c:v>
                </c:pt>
                <c:pt idx="5">
                  <c:v>3758.8499999999995</c:v>
                </c:pt>
                <c:pt idx="6">
                  <c:v>3179.3010000000004</c:v>
                </c:pt>
                <c:pt idx="7">
                  <c:v>3082.1399999999994</c:v>
                </c:pt>
                <c:pt idx="8">
                  <c:v>2611.61</c:v>
                </c:pt>
                <c:pt idx="9">
                  <c:v>2576.73</c:v>
                </c:pt>
                <c:pt idx="10">
                  <c:v>2531.91</c:v>
                </c:pt>
                <c:pt idx="11">
                  <c:v>2389.11</c:v>
                </c:pt>
                <c:pt idx="12">
                  <c:v>2301.71</c:v>
                </c:pt>
                <c:pt idx="13">
                  <c:v>2268.1300000000006</c:v>
                </c:pt>
                <c:pt idx="14">
                  <c:v>2265.4299999999998</c:v>
                </c:pt>
                <c:pt idx="15">
                  <c:v>2032.22</c:v>
                </c:pt>
                <c:pt idx="16">
                  <c:v>2014.16</c:v>
                </c:pt>
                <c:pt idx="17">
                  <c:v>1629.15</c:v>
                </c:pt>
                <c:pt idx="18">
                  <c:v>1620.3600000000001</c:v>
                </c:pt>
                <c:pt idx="19">
                  <c:v>1547.1299999999999</c:v>
                </c:pt>
                <c:pt idx="20">
                  <c:v>1370.08</c:v>
                </c:pt>
                <c:pt idx="21">
                  <c:v>1350.5500000000002</c:v>
                </c:pt>
                <c:pt idx="22">
                  <c:v>1339.6000000000001</c:v>
                </c:pt>
                <c:pt idx="23">
                  <c:v>1296.81</c:v>
                </c:pt>
                <c:pt idx="24">
                  <c:v>1232.1199999999999</c:v>
                </c:pt>
                <c:pt idx="25">
                  <c:v>1067.93</c:v>
                </c:pt>
                <c:pt idx="26">
                  <c:v>1064.83</c:v>
                </c:pt>
                <c:pt idx="27">
                  <c:v>1042.69</c:v>
                </c:pt>
                <c:pt idx="28">
                  <c:v>938.08999999999992</c:v>
                </c:pt>
                <c:pt idx="29">
                  <c:v>922.26</c:v>
                </c:pt>
                <c:pt idx="30">
                  <c:v>776.76</c:v>
                </c:pt>
                <c:pt idx="31">
                  <c:v>642.1400000000001</c:v>
                </c:pt>
                <c:pt idx="32">
                  <c:v>607.90000000000009</c:v>
                </c:pt>
                <c:pt idx="33">
                  <c:v>458.07</c:v>
                </c:pt>
                <c:pt idx="34">
                  <c:v>223.96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D-4BDE-A653-484409D2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211416512"/>
        <c:axId val="1211417600"/>
        <c:axId val="955970720"/>
      </c:bar3DChart>
      <c:catAx>
        <c:axId val="121141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7600"/>
        <c:crosses val="autoZero"/>
        <c:auto val="1"/>
        <c:lblAlgn val="ctr"/>
        <c:lblOffset val="100"/>
        <c:noMultiLvlLbl val="0"/>
      </c:catAx>
      <c:valAx>
        <c:axId val="121141760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6512"/>
        <c:crosses val="autoZero"/>
        <c:crossBetween val="between"/>
      </c:valAx>
      <c:serAx>
        <c:axId val="95597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76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0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000"/>
              <a:t>TOTAL VIAS COMUNAS/BARRIOS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Comuna2!$P$2</c:f>
              <c:strCache>
                <c:ptCount val="1"/>
                <c:pt idx="0">
                  <c:v>MTS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Comuna2!$P$3:$P$49</c:f>
              <c:numCache>
                <c:formatCode>#,##0.00</c:formatCode>
                <c:ptCount val="47"/>
                <c:pt idx="0">
                  <c:v>6812.3</c:v>
                </c:pt>
                <c:pt idx="1">
                  <c:v>1612.1100000000001</c:v>
                </c:pt>
                <c:pt idx="2">
                  <c:v>1339.24</c:v>
                </c:pt>
                <c:pt idx="3">
                  <c:v>326.70000000000005</c:v>
                </c:pt>
                <c:pt idx="4">
                  <c:v>1621.3629999999998</c:v>
                </c:pt>
                <c:pt idx="5">
                  <c:v>1719.15</c:v>
                </c:pt>
                <c:pt idx="6">
                  <c:v>2493.31</c:v>
                </c:pt>
                <c:pt idx="7">
                  <c:v>477.78</c:v>
                </c:pt>
                <c:pt idx="8">
                  <c:v>587.14</c:v>
                </c:pt>
                <c:pt idx="9">
                  <c:v>165.43</c:v>
                </c:pt>
                <c:pt idx="10">
                  <c:v>1799.5</c:v>
                </c:pt>
                <c:pt idx="11">
                  <c:v>1762.1999999999998</c:v>
                </c:pt>
                <c:pt idx="12">
                  <c:v>443.41999999999996</c:v>
                </c:pt>
                <c:pt idx="13">
                  <c:v>4309.91</c:v>
                </c:pt>
                <c:pt idx="14">
                  <c:v>826.05000000000007</c:v>
                </c:pt>
                <c:pt idx="15">
                  <c:v>2536.7200000000003</c:v>
                </c:pt>
                <c:pt idx="16">
                  <c:v>3141.17</c:v>
                </c:pt>
                <c:pt idx="17">
                  <c:v>1945.4599999999998</c:v>
                </c:pt>
                <c:pt idx="18">
                  <c:v>4148.33</c:v>
                </c:pt>
                <c:pt idx="19">
                  <c:v>2342.6600000000003</c:v>
                </c:pt>
                <c:pt idx="20">
                  <c:v>1142.8000000000002</c:v>
                </c:pt>
                <c:pt idx="21">
                  <c:v>3809.13</c:v>
                </c:pt>
                <c:pt idx="22">
                  <c:v>1861.66</c:v>
                </c:pt>
                <c:pt idx="23">
                  <c:v>2001.29</c:v>
                </c:pt>
                <c:pt idx="24">
                  <c:v>5037.8999999999996</c:v>
                </c:pt>
                <c:pt idx="25">
                  <c:v>1495.02</c:v>
                </c:pt>
                <c:pt idx="26">
                  <c:v>3865.9699999999993</c:v>
                </c:pt>
                <c:pt idx="27">
                  <c:v>401.57</c:v>
                </c:pt>
                <c:pt idx="28">
                  <c:v>180.3</c:v>
                </c:pt>
                <c:pt idx="29">
                  <c:v>9195.1799999999985</c:v>
                </c:pt>
                <c:pt idx="30">
                  <c:v>86.44</c:v>
                </c:pt>
                <c:pt idx="31">
                  <c:v>622.24</c:v>
                </c:pt>
                <c:pt idx="32">
                  <c:v>0</c:v>
                </c:pt>
                <c:pt idx="33">
                  <c:v>1415.0299999999997</c:v>
                </c:pt>
                <c:pt idx="34">
                  <c:v>292.98</c:v>
                </c:pt>
                <c:pt idx="35">
                  <c:v>364.08</c:v>
                </c:pt>
                <c:pt idx="36">
                  <c:v>285.32</c:v>
                </c:pt>
                <c:pt idx="37">
                  <c:v>491.87</c:v>
                </c:pt>
                <c:pt idx="38">
                  <c:v>988.3599999999999</c:v>
                </c:pt>
                <c:pt idx="39">
                  <c:v>372.91999999999996</c:v>
                </c:pt>
                <c:pt idx="40">
                  <c:v>524.52</c:v>
                </c:pt>
                <c:pt idx="41">
                  <c:v>0</c:v>
                </c:pt>
                <c:pt idx="42">
                  <c:v>7634.2199999999993</c:v>
                </c:pt>
                <c:pt idx="43">
                  <c:v>3866.76</c:v>
                </c:pt>
                <c:pt idx="44">
                  <c:v>3901.0600000000004</c:v>
                </c:pt>
                <c:pt idx="45">
                  <c:v>2283.4900000000002</c:v>
                </c:pt>
                <c:pt idx="46">
                  <c:v>1985.7600000000002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A-4DB6-A452-02375D0D6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211413792"/>
        <c:axId val="1211417056"/>
      </c:barChart>
      <c:catAx>
        <c:axId val="121141379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7056"/>
        <c:crosses val="autoZero"/>
        <c:auto val="1"/>
        <c:lblAlgn val="ctr"/>
        <c:lblOffset val="100"/>
        <c:noMultiLvlLbl val="0"/>
      </c:catAx>
      <c:valAx>
        <c:axId val="12114170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Comuna2!$P$77</c:f>
              <c:strCache>
                <c:ptCount val="1"/>
                <c:pt idx="0">
                  <c:v>MTS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Comuna2!$P$78:$P$124</c:f>
              <c:numCache>
                <c:formatCode>#,##0.00</c:formatCode>
                <c:ptCount val="47"/>
                <c:pt idx="0">
                  <c:v>9195.1799999999985</c:v>
                </c:pt>
                <c:pt idx="1">
                  <c:v>7634.2199999999993</c:v>
                </c:pt>
                <c:pt idx="2">
                  <c:v>6812.3</c:v>
                </c:pt>
                <c:pt idx="3">
                  <c:v>5037.8999999999996</c:v>
                </c:pt>
                <c:pt idx="4">
                  <c:v>4309.91</c:v>
                </c:pt>
                <c:pt idx="5">
                  <c:v>4148.33</c:v>
                </c:pt>
                <c:pt idx="6">
                  <c:v>3901.0600000000004</c:v>
                </c:pt>
                <c:pt idx="7">
                  <c:v>3866.76</c:v>
                </c:pt>
                <c:pt idx="8">
                  <c:v>3865.9699999999993</c:v>
                </c:pt>
                <c:pt idx="9">
                  <c:v>3809.13</c:v>
                </c:pt>
                <c:pt idx="10">
                  <c:v>3141.17</c:v>
                </c:pt>
                <c:pt idx="11">
                  <c:v>2536.7200000000003</c:v>
                </c:pt>
                <c:pt idx="12">
                  <c:v>2493.31</c:v>
                </c:pt>
                <c:pt idx="13">
                  <c:v>2342.6600000000003</c:v>
                </c:pt>
                <c:pt idx="14">
                  <c:v>2283.4900000000002</c:v>
                </c:pt>
                <c:pt idx="15">
                  <c:v>2001.29</c:v>
                </c:pt>
                <c:pt idx="16">
                  <c:v>1985.7600000000002</c:v>
                </c:pt>
                <c:pt idx="17">
                  <c:v>1945.4599999999998</c:v>
                </c:pt>
                <c:pt idx="18">
                  <c:v>1861.66</c:v>
                </c:pt>
                <c:pt idx="19">
                  <c:v>1799.5</c:v>
                </c:pt>
                <c:pt idx="20">
                  <c:v>1762.1999999999998</c:v>
                </c:pt>
                <c:pt idx="21">
                  <c:v>1719.15</c:v>
                </c:pt>
                <c:pt idx="22">
                  <c:v>1621.3629999999998</c:v>
                </c:pt>
                <c:pt idx="23">
                  <c:v>1612.1100000000001</c:v>
                </c:pt>
                <c:pt idx="24">
                  <c:v>1495.02</c:v>
                </c:pt>
                <c:pt idx="25">
                  <c:v>1415.0299999999997</c:v>
                </c:pt>
                <c:pt idx="26">
                  <c:v>1339.24</c:v>
                </c:pt>
                <c:pt idx="27">
                  <c:v>1142.8000000000002</c:v>
                </c:pt>
                <c:pt idx="28">
                  <c:v>988.3599999999999</c:v>
                </c:pt>
                <c:pt idx="29">
                  <c:v>826.05000000000007</c:v>
                </c:pt>
                <c:pt idx="30">
                  <c:v>622.24</c:v>
                </c:pt>
                <c:pt idx="31">
                  <c:v>587.14</c:v>
                </c:pt>
                <c:pt idx="32">
                  <c:v>524.52</c:v>
                </c:pt>
                <c:pt idx="33">
                  <c:v>491.87</c:v>
                </c:pt>
                <c:pt idx="34">
                  <c:v>477.78</c:v>
                </c:pt>
                <c:pt idx="35">
                  <c:v>443.41999999999996</c:v>
                </c:pt>
                <c:pt idx="36">
                  <c:v>401.57</c:v>
                </c:pt>
                <c:pt idx="37">
                  <c:v>372.91999999999996</c:v>
                </c:pt>
                <c:pt idx="38">
                  <c:v>364.08</c:v>
                </c:pt>
                <c:pt idx="39">
                  <c:v>326.70000000000005</c:v>
                </c:pt>
                <c:pt idx="40">
                  <c:v>292.98</c:v>
                </c:pt>
                <c:pt idx="41">
                  <c:v>285.32</c:v>
                </c:pt>
                <c:pt idx="42">
                  <c:v>180.3</c:v>
                </c:pt>
                <c:pt idx="43">
                  <c:v>165.43</c:v>
                </c:pt>
                <c:pt idx="44">
                  <c:v>86.44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8-49A2-8504-200B1AB9E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211409984"/>
        <c:axId val="1211418144"/>
        <c:axId val="955972592"/>
      </c:bar3DChart>
      <c:catAx>
        <c:axId val="121140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8144"/>
        <c:crosses val="autoZero"/>
        <c:auto val="1"/>
        <c:lblAlgn val="ctr"/>
        <c:lblOffset val="100"/>
        <c:noMultiLvlLbl val="0"/>
      </c:catAx>
      <c:valAx>
        <c:axId val="12114181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9984"/>
        <c:crosses val="autoZero"/>
        <c:crossBetween val="between"/>
      </c:valAx>
      <c:serAx>
        <c:axId val="95597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814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VIAS COMUNAS/BARRIOS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Comuna3!$P$2</c:f>
              <c:strCache>
                <c:ptCount val="1"/>
                <c:pt idx="0">
                  <c:v>MTS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Comuna3!$P$3:$P$19</c:f>
              <c:numCache>
                <c:formatCode>#,##0.00</c:formatCode>
                <c:ptCount val="17"/>
                <c:pt idx="0">
                  <c:v>2980.5350000000003</c:v>
                </c:pt>
                <c:pt idx="1">
                  <c:v>4508.3650000000007</c:v>
                </c:pt>
                <c:pt idx="2">
                  <c:v>2893.2</c:v>
                </c:pt>
                <c:pt idx="3">
                  <c:v>8145.76</c:v>
                </c:pt>
                <c:pt idx="4">
                  <c:v>878.5390000000001</c:v>
                </c:pt>
                <c:pt idx="5">
                  <c:v>705.70400000000006</c:v>
                </c:pt>
                <c:pt idx="6">
                  <c:v>595.93000000000006</c:v>
                </c:pt>
                <c:pt idx="7">
                  <c:v>9327.93</c:v>
                </c:pt>
                <c:pt idx="8">
                  <c:v>2829.87</c:v>
                </c:pt>
                <c:pt idx="9">
                  <c:v>2138.63</c:v>
                </c:pt>
                <c:pt idx="10">
                  <c:v>2916.92</c:v>
                </c:pt>
                <c:pt idx="11">
                  <c:v>5203.3600000000006</c:v>
                </c:pt>
                <c:pt idx="12">
                  <c:v>334.39</c:v>
                </c:pt>
                <c:pt idx="13">
                  <c:v>1155.1000000000001</c:v>
                </c:pt>
                <c:pt idx="14">
                  <c:v>299.01</c:v>
                </c:pt>
                <c:pt idx="15">
                  <c:v>98.13</c:v>
                </c:pt>
                <c:pt idx="16">
                  <c:v>336.21000000000004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0-49A3-BBC2-DCB9309F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211418688"/>
        <c:axId val="1211410528"/>
      </c:barChart>
      <c:catAx>
        <c:axId val="12114186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0528"/>
        <c:crosses val="autoZero"/>
        <c:auto val="1"/>
        <c:lblAlgn val="ctr"/>
        <c:lblOffset val="100"/>
        <c:noMultiLvlLbl val="0"/>
      </c:catAx>
      <c:valAx>
        <c:axId val="12114105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Comuna3!$P$52</c:f>
              <c:strCache>
                <c:ptCount val="1"/>
                <c:pt idx="0">
                  <c:v>MTS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Comuna3!$P$53:$P$69</c:f>
              <c:numCache>
                <c:formatCode>#,##0.00</c:formatCode>
                <c:ptCount val="17"/>
                <c:pt idx="0">
                  <c:v>9327.93</c:v>
                </c:pt>
                <c:pt idx="1">
                  <c:v>8145.76</c:v>
                </c:pt>
                <c:pt idx="2">
                  <c:v>5203.3600000000006</c:v>
                </c:pt>
                <c:pt idx="3">
                  <c:v>4508.3650000000007</c:v>
                </c:pt>
                <c:pt idx="4">
                  <c:v>2980.5350000000003</c:v>
                </c:pt>
                <c:pt idx="5">
                  <c:v>2916.92</c:v>
                </c:pt>
                <c:pt idx="6">
                  <c:v>2893.2</c:v>
                </c:pt>
                <c:pt idx="7">
                  <c:v>2829.87</c:v>
                </c:pt>
                <c:pt idx="8">
                  <c:v>2138.63</c:v>
                </c:pt>
                <c:pt idx="9">
                  <c:v>1155.1000000000001</c:v>
                </c:pt>
                <c:pt idx="10">
                  <c:v>878.5390000000001</c:v>
                </c:pt>
                <c:pt idx="11">
                  <c:v>705.70400000000006</c:v>
                </c:pt>
                <c:pt idx="12">
                  <c:v>595.93000000000006</c:v>
                </c:pt>
                <c:pt idx="13">
                  <c:v>336.21000000000004</c:v>
                </c:pt>
                <c:pt idx="14">
                  <c:v>334.39</c:v>
                </c:pt>
                <c:pt idx="15">
                  <c:v>299.01</c:v>
                </c:pt>
                <c:pt idx="16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2-4AFF-8D10-AB41B7891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211419232"/>
        <c:axId val="1211419776"/>
        <c:axId val="955983824"/>
      </c:bar3DChart>
      <c:catAx>
        <c:axId val="121141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9776"/>
        <c:crosses val="autoZero"/>
        <c:auto val="1"/>
        <c:lblAlgn val="ctr"/>
        <c:lblOffset val="100"/>
        <c:noMultiLvlLbl val="0"/>
      </c:catAx>
      <c:valAx>
        <c:axId val="121141977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9232"/>
        <c:crosses val="autoZero"/>
        <c:crossBetween val="between"/>
      </c:valAx>
      <c:serAx>
        <c:axId val="95598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977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VIAS COMUNAS/BARRIOS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3.4619151182975351E-2"/>
          <c:y val="9.0654752396550436E-2"/>
          <c:w val="0.95322643531979412"/>
          <c:h val="0.85264443293989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Comuna4!$P$2</c:f>
              <c:strCache>
                <c:ptCount val="1"/>
                <c:pt idx="0">
                  <c:v>MTS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Comuna4!$P$3:$P$11</c:f>
              <c:numCache>
                <c:formatCode>#,##0.00</c:formatCode>
                <c:ptCount val="9"/>
                <c:pt idx="0">
                  <c:v>2529.9700000000003</c:v>
                </c:pt>
                <c:pt idx="1">
                  <c:v>4913.66</c:v>
                </c:pt>
                <c:pt idx="2">
                  <c:v>2599.8000000000002</c:v>
                </c:pt>
                <c:pt idx="3">
                  <c:v>7422.92</c:v>
                </c:pt>
                <c:pt idx="4">
                  <c:v>2410.52</c:v>
                </c:pt>
                <c:pt idx="5">
                  <c:v>5662.74</c:v>
                </c:pt>
                <c:pt idx="6">
                  <c:v>3459.32</c:v>
                </c:pt>
                <c:pt idx="7">
                  <c:v>3634.27</c:v>
                </c:pt>
                <c:pt idx="8">
                  <c:v>4295.2299999999996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0-4255-A3FD-1C6F068B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211420320"/>
        <c:axId val="1211411072"/>
      </c:barChart>
      <c:catAx>
        <c:axId val="12114203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1072"/>
        <c:crosses val="autoZero"/>
        <c:auto val="1"/>
        <c:lblAlgn val="ctr"/>
        <c:lblOffset val="100"/>
        <c:noMultiLvlLbl val="0"/>
      </c:catAx>
      <c:valAx>
        <c:axId val="12114110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2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VIAS COMUNAS/BARRIOS (MAYOR A MENOR)</a:t>
            </a:r>
          </a:p>
        </c:rich>
      </c:tx>
      <c:layout>
        <c:manualLayout>
          <c:xMode val="edge"/>
          <c:yMode val="edge"/>
          <c:x val="0.28895558047869241"/>
          <c:y val="6.8954082261259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5B9BD5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Comuna4!$P$44:$P$52</c:f>
              <c:numCache>
                <c:formatCode>#,##0.00</c:formatCode>
                <c:ptCount val="9"/>
                <c:pt idx="0">
                  <c:v>7422.92</c:v>
                </c:pt>
                <c:pt idx="1">
                  <c:v>5662.74</c:v>
                </c:pt>
                <c:pt idx="2">
                  <c:v>4913.66</c:v>
                </c:pt>
                <c:pt idx="3">
                  <c:v>4295.2299999999996</c:v>
                </c:pt>
                <c:pt idx="4">
                  <c:v>3634.27</c:v>
                </c:pt>
                <c:pt idx="5">
                  <c:v>3459.32</c:v>
                </c:pt>
                <c:pt idx="6">
                  <c:v>2599.8000000000002</c:v>
                </c:pt>
                <c:pt idx="7">
                  <c:v>2529.9700000000003</c:v>
                </c:pt>
                <c:pt idx="8">
                  <c:v>2410.52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C-4868-8A50-7DF382C8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211411616"/>
        <c:axId val="1211405632"/>
        <c:axId val="955973840"/>
      </c:bar3DChart>
      <c:catAx>
        <c:axId val="121141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5632"/>
        <c:crosses val="autoZero"/>
        <c:auto val="1"/>
        <c:lblAlgn val="ctr"/>
        <c:lblOffset val="100"/>
        <c:noMultiLvlLbl val="0"/>
      </c:catAx>
      <c:valAx>
        <c:axId val="121140563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11616"/>
        <c:crosses val="autoZero"/>
        <c:crossBetween val="between"/>
      </c:valAx>
      <c:serAx>
        <c:axId val="95597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563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VIAS COMUNAS/BARRIOS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Comuna5!$P$2</c:f>
              <c:strCache>
                <c:ptCount val="1"/>
                <c:pt idx="0">
                  <c:v>MTS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Comuna5!$P$3:$P$36</c:f>
              <c:numCache>
                <c:formatCode>#,##0.00</c:formatCode>
                <c:ptCount val="34"/>
                <c:pt idx="0">
                  <c:v>2221.63</c:v>
                </c:pt>
                <c:pt idx="1">
                  <c:v>624.41999999999996</c:v>
                </c:pt>
                <c:pt idx="2">
                  <c:v>13050.23</c:v>
                </c:pt>
                <c:pt idx="3">
                  <c:v>1820.5</c:v>
                </c:pt>
                <c:pt idx="4">
                  <c:v>2041.0700000000002</c:v>
                </c:pt>
                <c:pt idx="5">
                  <c:v>1385.06</c:v>
                </c:pt>
                <c:pt idx="6">
                  <c:v>1298.2000000000003</c:v>
                </c:pt>
                <c:pt idx="7">
                  <c:v>1641.3899999999999</c:v>
                </c:pt>
                <c:pt idx="8">
                  <c:v>1532.15</c:v>
                </c:pt>
                <c:pt idx="9">
                  <c:v>1441.4499999999998</c:v>
                </c:pt>
                <c:pt idx="10">
                  <c:v>1183.3000000000002</c:v>
                </c:pt>
                <c:pt idx="11">
                  <c:v>972.96</c:v>
                </c:pt>
                <c:pt idx="12">
                  <c:v>815.28</c:v>
                </c:pt>
                <c:pt idx="13">
                  <c:v>1451.2399999999998</c:v>
                </c:pt>
                <c:pt idx="14">
                  <c:v>1900.7399999999998</c:v>
                </c:pt>
                <c:pt idx="15">
                  <c:v>662.27</c:v>
                </c:pt>
                <c:pt idx="16">
                  <c:v>1653.38</c:v>
                </c:pt>
                <c:pt idx="17">
                  <c:v>384.65999999999997</c:v>
                </c:pt>
                <c:pt idx="18">
                  <c:v>1131.57</c:v>
                </c:pt>
                <c:pt idx="19">
                  <c:v>1918.1499999999999</c:v>
                </c:pt>
                <c:pt idx="20">
                  <c:v>1508.03</c:v>
                </c:pt>
                <c:pt idx="21">
                  <c:v>2098.4899999999998</c:v>
                </c:pt>
                <c:pt idx="22">
                  <c:v>2910.16</c:v>
                </c:pt>
                <c:pt idx="23">
                  <c:v>937.98</c:v>
                </c:pt>
                <c:pt idx="24">
                  <c:v>322.21000000000004</c:v>
                </c:pt>
                <c:pt idx="25">
                  <c:v>1160.81</c:v>
                </c:pt>
                <c:pt idx="26">
                  <c:v>389.33</c:v>
                </c:pt>
                <c:pt idx="27">
                  <c:v>175.51</c:v>
                </c:pt>
                <c:pt idx="28">
                  <c:v>432.14</c:v>
                </c:pt>
                <c:pt idx="29">
                  <c:v>554.82999999999993</c:v>
                </c:pt>
                <c:pt idx="30">
                  <c:v>3655.2299999999996</c:v>
                </c:pt>
                <c:pt idx="31">
                  <c:v>2962.87</c:v>
                </c:pt>
                <c:pt idx="32">
                  <c:v>591.59</c:v>
                </c:pt>
                <c:pt idx="33">
                  <c:v>69.73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1-4D8A-BEE6-3D3A2FD8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211406176"/>
        <c:axId val="1211406720"/>
      </c:barChart>
      <c:catAx>
        <c:axId val="12114061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6720"/>
        <c:crosses val="autoZero"/>
        <c:auto val="1"/>
        <c:lblAlgn val="ctr"/>
        <c:lblOffset val="100"/>
        <c:noMultiLvlLbl val="0"/>
      </c:catAx>
      <c:valAx>
        <c:axId val="12114067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140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40</xdr:row>
      <xdr:rowOff>171462</xdr:rowOff>
    </xdr:from>
    <xdr:to>
      <xdr:col>32</xdr:col>
      <xdr:colOff>301625</xdr:colOff>
      <xdr:row>87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129</xdr:row>
      <xdr:rowOff>9524</xdr:rowOff>
    </xdr:from>
    <xdr:to>
      <xdr:col>26</xdr:col>
      <xdr:colOff>535781</xdr:colOff>
      <xdr:row>154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169331</xdr:colOff>
      <xdr:row>50</xdr:row>
      <xdr:rowOff>95256</xdr:rowOff>
    </xdr:from>
    <xdr:to>
      <xdr:col>23</xdr:col>
      <xdr:colOff>550334</xdr:colOff>
      <xdr:row>73</xdr:row>
      <xdr:rowOff>74082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137583</xdr:colOff>
      <xdr:row>126</xdr:row>
      <xdr:rowOff>42334</xdr:rowOff>
    </xdr:from>
    <xdr:to>
      <xdr:col>26</xdr:col>
      <xdr:colOff>501385</xdr:colOff>
      <xdr:row>151</xdr:row>
      <xdr:rowOff>36778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222248</xdr:colOff>
      <xdr:row>20</xdr:row>
      <xdr:rowOff>127007</xdr:rowOff>
    </xdr:from>
    <xdr:to>
      <xdr:col>23</xdr:col>
      <xdr:colOff>740833</xdr:colOff>
      <xdr:row>48</xdr:row>
      <xdr:rowOff>10583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71</xdr:row>
      <xdr:rowOff>74084</xdr:rowOff>
    </xdr:from>
    <xdr:to>
      <xdr:col>23</xdr:col>
      <xdr:colOff>575468</xdr:colOff>
      <xdr:row>96</xdr:row>
      <xdr:rowOff>68528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201084</xdr:colOff>
      <xdr:row>12</xdr:row>
      <xdr:rowOff>21166</xdr:rowOff>
    </xdr:from>
    <xdr:to>
      <xdr:col>28</xdr:col>
      <xdr:colOff>571502</xdr:colOff>
      <xdr:row>39</xdr:row>
      <xdr:rowOff>95242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345412</xdr:colOff>
      <xdr:row>53</xdr:row>
      <xdr:rowOff>136071</xdr:rowOff>
    </xdr:from>
    <xdr:to>
      <xdr:col>28</xdr:col>
      <xdr:colOff>487894</xdr:colOff>
      <xdr:row>78</xdr:row>
      <xdr:rowOff>172732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275166</xdr:colOff>
      <xdr:row>37</xdr:row>
      <xdr:rowOff>21167</xdr:rowOff>
    </xdr:from>
    <xdr:to>
      <xdr:col>27</xdr:col>
      <xdr:colOff>327485</xdr:colOff>
      <xdr:row>64</xdr:row>
      <xdr:rowOff>31344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103</xdr:row>
      <xdr:rowOff>52917</xdr:rowOff>
    </xdr:from>
    <xdr:to>
      <xdr:col>27</xdr:col>
      <xdr:colOff>395883</xdr:colOff>
      <xdr:row>128</xdr:row>
      <xdr:rowOff>48842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433917</xdr:colOff>
      <xdr:row>15</xdr:row>
      <xdr:rowOff>158750</xdr:rowOff>
    </xdr:from>
    <xdr:to>
      <xdr:col>27</xdr:col>
      <xdr:colOff>412153</xdr:colOff>
      <xdr:row>42</xdr:row>
      <xdr:rowOff>168927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328084</xdr:colOff>
      <xdr:row>61</xdr:row>
      <xdr:rowOff>63500</xdr:rowOff>
    </xdr:from>
    <xdr:to>
      <xdr:col>27</xdr:col>
      <xdr:colOff>78384</xdr:colOff>
      <xdr:row>86</xdr:row>
      <xdr:rowOff>59425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47</xdr:row>
      <xdr:rowOff>148167</xdr:rowOff>
    </xdr:from>
    <xdr:to>
      <xdr:col>27</xdr:col>
      <xdr:colOff>412154</xdr:colOff>
      <xdr:row>73</xdr:row>
      <xdr:rowOff>168928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123</xdr:row>
      <xdr:rowOff>116417</xdr:rowOff>
    </xdr:from>
    <xdr:to>
      <xdr:col>27</xdr:col>
      <xdr:colOff>279467</xdr:colOff>
      <xdr:row>147</xdr:row>
      <xdr:rowOff>112342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154781</xdr:rowOff>
    </xdr:from>
    <xdr:to>
      <xdr:col>11</xdr:col>
      <xdr:colOff>23813</xdr:colOff>
      <xdr:row>49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11906</xdr:rowOff>
    </xdr:from>
    <xdr:to>
      <xdr:col>10</xdr:col>
      <xdr:colOff>761998</xdr:colOff>
      <xdr:row>75</xdr:row>
      <xdr:rowOff>178594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13890</xdr:colOff>
      <xdr:row>2</xdr:row>
      <xdr:rowOff>47625</xdr:rowOff>
    </xdr:from>
    <xdr:to>
      <xdr:col>10</xdr:col>
      <xdr:colOff>750093</xdr:colOff>
      <xdr:row>25</xdr:row>
      <xdr:rowOff>150812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11905</xdr:rowOff>
    </xdr:from>
    <xdr:to>
      <xdr:col>11</xdr:col>
      <xdr:colOff>547686</xdr:colOff>
      <xdr:row>110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46BD85-4239-4451-BDAD-AD362067C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11906</xdr:colOff>
      <xdr:row>110</xdr:row>
      <xdr:rowOff>166687</xdr:rowOff>
    </xdr:from>
    <xdr:to>
      <xdr:col>11</xdr:col>
      <xdr:colOff>535781</xdr:colOff>
      <xdr:row>141</xdr:row>
      <xdr:rowOff>35719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4A8CB1-01D6-4F82-A665-6B343D3D9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D%20TOBAR/Downloads/INVENTARIO%20VIAS%20URBANAS%20COMUNAS-BAR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omuna1"/>
      <sheetName val="M1"/>
      <sheetName val="Comuna2"/>
      <sheetName val="M2"/>
      <sheetName val="Comuna3"/>
      <sheetName val="M3"/>
      <sheetName val="Comuna4"/>
      <sheetName val="M4"/>
      <sheetName val="Comuna5"/>
      <sheetName val="M5"/>
      <sheetName val="Comuna6"/>
      <sheetName val="M6"/>
      <sheetName val="Comuna7"/>
      <sheetName val="M7"/>
      <sheetName val="VIA 28-42-1"/>
      <sheetName val="CONSOLIDADOS"/>
      <sheetName val="Hoja1"/>
    </sheetNames>
    <sheetDataSet>
      <sheetData sheetId="0">
        <row r="4">
          <cell r="AA4">
            <v>22</v>
          </cell>
          <cell r="AC4">
            <v>86</v>
          </cell>
        </row>
        <row r="5">
          <cell r="AA5">
            <v>28</v>
          </cell>
          <cell r="AC5">
            <v>106</v>
          </cell>
        </row>
        <row r="6">
          <cell r="AA6">
            <v>8</v>
          </cell>
          <cell r="AC6">
            <v>27</v>
          </cell>
        </row>
        <row r="7">
          <cell r="AA7">
            <v>17</v>
          </cell>
          <cell r="AC7">
            <v>46</v>
          </cell>
        </row>
        <row r="8">
          <cell r="AA8">
            <v>5</v>
          </cell>
          <cell r="AC8">
            <v>12</v>
          </cell>
        </row>
        <row r="9">
          <cell r="AA9">
            <v>23</v>
          </cell>
          <cell r="AC9">
            <v>85</v>
          </cell>
        </row>
        <row r="10">
          <cell r="AA10">
            <v>13</v>
          </cell>
          <cell r="AC10">
            <v>40</v>
          </cell>
        </row>
        <row r="11">
          <cell r="AA11">
            <v>6</v>
          </cell>
          <cell r="AC11">
            <v>17</v>
          </cell>
        </row>
        <row r="12">
          <cell r="AA12">
            <v>63</v>
          </cell>
          <cell r="AC12">
            <v>210</v>
          </cell>
        </row>
        <row r="13">
          <cell r="AA13">
            <v>10</v>
          </cell>
          <cell r="AC13">
            <v>41</v>
          </cell>
        </row>
        <row r="14">
          <cell r="AA14">
            <v>16</v>
          </cell>
          <cell r="AC14">
            <v>75</v>
          </cell>
        </row>
        <row r="15">
          <cell r="AA15">
            <v>8</v>
          </cell>
          <cell r="AC15">
            <v>30</v>
          </cell>
        </row>
        <row r="16">
          <cell r="AA16">
            <v>10</v>
          </cell>
          <cell r="AC16">
            <v>31</v>
          </cell>
        </row>
        <row r="17">
          <cell r="AA17">
            <v>14</v>
          </cell>
          <cell r="AC17">
            <v>27</v>
          </cell>
        </row>
        <row r="18">
          <cell r="AA18">
            <v>2</v>
          </cell>
          <cell r="AC18">
            <v>22</v>
          </cell>
        </row>
        <row r="19">
          <cell r="AA19">
            <v>1</v>
          </cell>
          <cell r="AC19">
            <v>31</v>
          </cell>
        </row>
        <row r="20">
          <cell r="AA20">
            <v>7</v>
          </cell>
          <cell r="AC20">
            <v>32</v>
          </cell>
        </row>
        <row r="21">
          <cell r="AA21">
            <v>50</v>
          </cell>
          <cell r="AC21">
            <v>182</v>
          </cell>
        </row>
        <row r="22">
          <cell r="AA22">
            <v>8</v>
          </cell>
          <cell r="AC22">
            <v>16</v>
          </cell>
        </row>
        <row r="23">
          <cell r="AA23">
            <v>31</v>
          </cell>
          <cell r="AC23">
            <v>96</v>
          </cell>
        </row>
        <row r="24">
          <cell r="AA24">
            <v>17</v>
          </cell>
          <cell r="AC24">
            <v>94</v>
          </cell>
        </row>
        <row r="25">
          <cell r="AA25">
            <v>1</v>
          </cell>
          <cell r="AC25">
            <v>7</v>
          </cell>
        </row>
        <row r="26">
          <cell r="AA26">
            <v>5</v>
          </cell>
          <cell r="AC26">
            <v>27</v>
          </cell>
        </row>
        <row r="27">
          <cell r="AA27">
            <v>33</v>
          </cell>
          <cell r="AC27">
            <v>144</v>
          </cell>
        </row>
        <row r="28">
          <cell r="AA28">
            <v>16</v>
          </cell>
          <cell r="AC28">
            <v>89</v>
          </cell>
        </row>
        <row r="29">
          <cell r="AA29">
            <v>11</v>
          </cell>
          <cell r="AC29">
            <v>48</v>
          </cell>
        </row>
        <row r="30">
          <cell r="AA30">
            <v>11</v>
          </cell>
          <cell r="AC30">
            <v>20</v>
          </cell>
        </row>
        <row r="31">
          <cell r="AA31">
            <v>17</v>
          </cell>
          <cell r="AC31">
            <v>80</v>
          </cell>
        </row>
        <row r="32">
          <cell r="AA32">
            <v>11</v>
          </cell>
          <cell r="AC32">
            <v>0</v>
          </cell>
        </row>
        <row r="33">
          <cell r="AA33">
            <v>1</v>
          </cell>
          <cell r="AC33">
            <v>16</v>
          </cell>
        </row>
        <row r="34">
          <cell r="AA34">
            <v>11</v>
          </cell>
          <cell r="AC34">
            <v>58</v>
          </cell>
        </row>
        <row r="35">
          <cell r="AA35">
            <v>9</v>
          </cell>
          <cell r="AC35">
            <v>4</v>
          </cell>
        </row>
        <row r="36">
          <cell r="AA36">
            <v>2</v>
          </cell>
          <cell r="AC36">
            <v>17</v>
          </cell>
        </row>
        <row r="37">
          <cell r="AA37">
            <v>4</v>
          </cell>
          <cell r="AC37">
            <v>14</v>
          </cell>
        </row>
        <row r="38">
          <cell r="AA38">
            <v>12</v>
          </cell>
          <cell r="AC38">
            <v>0</v>
          </cell>
        </row>
        <row r="39">
          <cell r="AA39">
            <v>10</v>
          </cell>
          <cell r="AC39">
            <v>87</v>
          </cell>
        </row>
        <row r="40">
          <cell r="AA40">
            <v>14</v>
          </cell>
          <cell r="AC40">
            <v>74</v>
          </cell>
        </row>
        <row r="41">
          <cell r="AA41">
            <v>7</v>
          </cell>
          <cell r="AC41">
            <v>46</v>
          </cell>
        </row>
        <row r="42">
          <cell r="AA42">
            <v>8</v>
          </cell>
          <cell r="AC42">
            <v>51</v>
          </cell>
        </row>
        <row r="43">
          <cell r="AA43">
            <v>26</v>
          </cell>
          <cell r="AC43">
            <v>101</v>
          </cell>
        </row>
        <row r="44">
          <cell r="AA44">
            <v>22</v>
          </cell>
          <cell r="AC44">
            <v>94</v>
          </cell>
        </row>
        <row r="45">
          <cell r="AA45">
            <v>16</v>
          </cell>
          <cell r="AC45">
            <v>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F3">
            <v>3744.3199999999997</v>
          </cell>
        </row>
        <row r="10">
          <cell r="F10">
            <v>4866.43</v>
          </cell>
        </row>
        <row r="17">
          <cell r="F17">
            <v>979.5</v>
          </cell>
        </row>
        <row r="24">
          <cell r="F24">
            <v>2141.94</v>
          </cell>
        </row>
        <row r="31">
          <cell r="F31">
            <v>588.68000000000006</v>
          </cell>
        </row>
        <row r="38">
          <cell r="F38">
            <v>4604.26</v>
          </cell>
        </row>
        <row r="45">
          <cell r="F45">
            <v>1567.91</v>
          </cell>
        </row>
        <row r="52">
          <cell r="F52">
            <v>736.31</v>
          </cell>
        </row>
        <row r="60">
          <cell r="F60">
            <v>13243.349999999999</v>
          </cell>
        </row>
        <row r="68">
          <cell r="F68">
            <v>1866.4099999999999</v>
          </cell>
        </row>
        <row r="75">
          <cell r="F75">
            <v>2975.28</v>
          </cell>
        </row>
        <row r="82">
          <cell r="F82">
            <v>1616.1</v>
          </cell>
        </row>
        <row r="89">
          <cell r="F89">
            <v>2248.41</v>
          </cell>
        </row>
        <row r="96">
          <cell r="F96">
            <v>890.59999999999991</v>
          </cell>
        </row>
        <row r="103">
          <cell r="F103">
            <v>642.37</v>
          </cell>
        </row>
        <row r="110">
          <cell r="F110">
            <v>0</v>
          </cell>
        </row>
        <row r="117">
          <cell r="F117">
            <v>1488.81</v>
          </cell>
        </row>
        <row r="124">
          <cell r="F124">
            <v>9110.83</v>
          </cell>
        </row>
        <row r="131">
          <cell r="F131">
            <v>2065.7200000000003</v>
          </cell>
        </row>
        <row r="138">
          <cell r="F138">
            <v>6000.02</v>
          </cell>
        </row>
        <row r="145">
          <cell r="F145">
            <v>2999.7200000000003</v>
          </cell>
        </row>
        <row r="152">
          <cell r="F152">
            <v>530.96</v>
          </cell>
        </row>
        <row r="160">
          <cell r="F160">
            <v>637.29999999999995</v>
          </cell>
        </row>
        <row r="168">
          <cell r="F168">
            <v>6539.0499999999993</v>
          </cell>
        </row>
        <row r="176">
          <cell r="F176">
            <v>3891.51</v>
          </cell>
        </row>
        <row r="184">
          <cell r="F184">
            <v>2751.4800000000005</v>
          </cell>
        </row>
        <row r="192">
          <cell r="F192">
            <v>1156.8499999999999</v>
          </cell>
        </row>
        <row r="200">
          <cell r="F200">
            <v>3098.4800000000005</v>
          </cell>
        </row>
        <row r="208">
          <cell r="F208">
            <v>2163.87</v>
          </cell>
        </row>
        <row r="215">
          <cell r="F215">
            <v>472.39</v>
          </cell>
        </row>
        <row r="236">
          <cell r="F236">
            <v>538.02</v>
          </cell>
        </row>
        <row r="243">
          <cell r="F243">
            <v>448.86</v>
          </cell>
        </row>
        <row r="250">
          <cell r="F250">
            <v>1912.3300000000002</v>
          </cell>
        </row>
        <row r="257">
          <cell r="F257">
            <v>2023.67</v>
          </cell>
        </row>
        <row r="271">
          <cell r="F271">
            <v>1371.13</v>
          </cell>
        </row>
        <row r="285">
          <cell r="F285">
            <v>4370.2700000000004</v>
          </cell>
        </row>
        <row r="292">
          <cell r="F292">
            <v>3648.34</v>
          </cell>
        </row>
        <row r="299">
          <cell r="F299">
            <v>3118.51</v>
          </cell>
        </row>
        <row r="306">
          <cell r="F306">
            <v>1106.1500000000001</v>
          </cell>
        </row>
        <row r="311">
          <cell r="D311">
            <v>7</v>
          </cell>
        </row>
        <row r="312">
          <cell r="D312">
            <v>37</v>
          </cell>
        </row>
        <row r="313">
          <cell r="F313">
            <v>8720.93</v>
          </cell>
        </row>
        <row r="318">
          <cell r="D318">
            <v>50</v>
          </cell>
        </row>
        <row r="319">
          <cell r="D319">
            <v>181</v>
          </cell>
        </row>
      </sheetData>
      <sheetData sheetId="14">
        <row r="2">
          <cell r="I2">
            <v>1972.72</v>
          </cell>
        </row>
        <row r="3">
          <cell r="I3">
            <v>1771.6</v>
          </cell>
        </row>
        <row r="5">
          <cell r="H5">
            <v>2443.08</v>
          </cell>
        </row>
        <row r="6">
          <cell r="H6">
            <v>2423.35</v>
          </cell>
        </row>
        <row r="8">
          <cell r="G8">
            <v>414.42</v>
          </cell>
        </row>
        <row r="9">
          <cell r="G9">
            <v>565.08000000000004</v>
          </cell>
        </row>
        <row r="11">
          <cell r="N11">
            <v>972.46</v>
          </cell>
        </row>
        <row r="12">
          <cell r="N12">
            <v>1169.48</v>
          </cell>
        </row>
        <row r="14">
          <cell r="E14">
            <v>362.92</v>
          </cell>
        </row>
        <row r="15">
          <cell r="E15">
            <v>225.76</v>
          </cell>
        </row>
        <row r="17">
          <cell r="P17">
            <v>3526.29</v>
          </cell>
        </row>
        <row r="18">
          <cell r="P18">
            <v>1077.97</v>
          </cell>
        </row>
        <row r="20">
          <cell r="J20">
            <v>736</v>
          </cell>
        </row>
        <row r="21">
          <cell r="J21">
            <v>831.91000000000008</v>
          </cell>
        </row>
        <row r="23">
          <cell r="F23">
            <v>460.95000000000005</v>
          </cell>
        </row>
        <row r="24">
          <cell r="F24">
            <v>100.54</v>
          </cell>
        </row>
        <row r="25">
          <cell r="F25">
            <v>174.82</v>
          </cell>
        </row>
        <row r="27">
          <cell r="Z27">
            <v>8001.38</v>
          </cell>
        </row>
        <row r="28">
          <cell r="Z28">
            <v>4698.26</v>
          </cell>
        </row>
        <row r="29">
          <cell r="Z29">
            <v>543.71</v>
          </cell>
        </row>
        <row r="31">
          <cell r="H31">
            <v>1172.49</v>
          </cell>
        </row>
        <row r="32">
          <cell r="H32">
            <v>693.92</v>
          </cell>
        </row>
        <row r="34">
          <cell r="K34">
            <v>1736.5900000000001</v>
          </cell>
        </row>
        <row r="35">
          <cell r="K35">
            <v>1238.69</v>
          </cell>
        </row>
        <row r="37">
          <cell r="F37">
            <v>862.24</v>
          </cell>
        </row>
        <row r="38">
          <cell r="F38">
            <v>753.86</v>
          </cell>
        </row>
        <row r="40">
          <cell r="G40">
            <v>850.22</v>
          </cell>
        </row>
        <row r="41">
          <cell r="G41">
            <v>1300.0300000000002</v>
          </cell>
        </row>
        <row r="42">
          <cell r="G42">
            <v>98.16</v>
          </cell>
        </row>
        <row r="44">
          <cell r="G44">
            <v>611.64</v>
          </cell>
        </row>
        <row r="45">
          <cell r="G45">
            <v>278.95999999999998</v>
          </cell>
        </row>
        <row r="47">
          <cell r="E47">
            <v>487.56</v>
          </cell>
        </row>
        <row r="48">
          <cell r="E48">
            <v>154.81</v>
          </cell>
        </row>
        <row r="53">
          <cell r="H53">
            <v>745.69999999999993</v>
          </cell>
        </row>
        <row r="54">
          <cell r="H54">
            <v>326.92</v>
          </cell>
        </row>
        <row r="55">
          <cell r="H55">
            <v>416.19</v>
          </cell>
        </row>
        <row r="57">
          <cell r="V57">
            <v>5803.3200000000015</v>
          </cell>
        </row>
        <row r="58">
          <cell r="V58">
            <v>3307.5099999999989</v>
          </cell>
        </row>
        <row r="60">
          <cell r="F60">
            <v>1773.6100000000001</v>
          </cell>
        </row>
        <row r="61">
          <cell r="F61">
            <v>292.11</v>
          </cell>
        </row>
        <row r="63">
          <cell r="AK63">
            <v>1926.1</v>
          </cell>
        </row>
        <row r="64">
          <cell r="AK64">
            <v>4073.92</v>
          </cell>
        </row>
        <row r="66">
          <cell r="K66">
            <v>882.0200000000001</v>
          </cell>
        </row>
        <row r="68">
          <cell r="K68">
            <v>2117.7000000000003</v>
          </cell>
        </row>
        <row r="70">
          <cell r="D70">
            <v>354</v>
          </cell>
        </row>
        <row r="71">
          <cell r="D71">
            <v>176.95999999999998</v>
          </cell>
        </row>
        <row r="73">
          <cell r="D73">
            <v>377.23</v>
          </cell>
        </row>
        <row r="74">
          <cell r="D74">
            <v>260.07</v>
          </cell>
        </row>
        <row r="76">
          <cell r="I76">
            <v>2936.7799999999997</v>
          </cell>
        </row>
        <row r="77">
          <cell r="I77">
            <v>964.17000000000007</v>
          </cell>
        </row>
        <row r="78">
          <cell r="I78">
            <v>2062.62</v>
          </cell>
        </row>
        <row r="79">
          <cell r="I79">
            <v>575.48</v>
          </cell>
        </row>
        <row r="81">
          <cell r="K81">
            <v>465.84</v>
          </cell>
        </row>
        <row r="82">
          <cell r="K82">
            <v>1810.09</v>
          </cell>
        </row>
        <row r="83">
          <cell r="K83">
            <v>1615.58</v>
          </cell>
        </row>
        <row r="85">
          <cell r="N85">
            <v>1155.99</v>
          </cell>
        </row>
        <row r="86">
          <cell r="N86">
            <v>1595.4900000000002</v>
          </cell>
        </row>
        <row r="88">
          <cell r="H88">
            <v>497.62</v>
          </cell>
        </row>
        <row r="89">
          <cell r="H89">
            <v>659.23</v>
          </cell>
        </row>
        <row r="91">
          <cell r="H91">
            <v>1209.7200000000003</v>
          </cell>
        </row>
        <row r="92">
          <cell r="H92">
            <v>861.11000000000013</v>
          </cell>
        </row>
        <row r="93">
          <cell r="H93">
            <v>1027.6500000000001</v>
          </cell>
        </row>
        <row r="95">
          <cell r="O95">
            <v>1127.57</v>
          </cell>
        </row>
        <row r="96">
          <cell r="O96">
            <v>1036.3</v>
          </cell>
        </row>
        <row r="98">
          <cell r="D98">
            <v>472.39</v>
          </cell>
        </row>
        <row r="106">
          <cell r="E106">
            <v>386.82</v>
          </cell>
        </row>
        <row r="107">
          <cell r="E107">
            <v>151.19999999999999</v>
          </cell>
        </row>
        <row r="109">
          <cell r="D109">
            <v>140</v>
          </cell>
        </row>
        <row r="110">
          <cell r="D110">
            <v>308.86</v>
          </cell>
        </row>
        <row r="112">
          <cell r="H112">
            <v>849.69</v>
          </cell>
        </row>
        <row r="113">
          <cell r="H113">
            <v>1062.6400000000001</v>
          </cell>
        </row>
        <row r="115">
          <cell r="I115">
            <v>1065.6000000000001</v>
          </cell>
        </row>
        <row r="116">
          <cell r="I116">
            <v>958.06999999999994</v>
          </cell>
        </row>
        <row r="121">
          <cell r="H121">
            <v>727.68000000000006</v>
          </cell>
        </row>
        <row r="122">
          <cell r="H122">
            <v>643.44999999999993</v>
          </cell>
        </row>
        <row r="124">
          <cell r="H124">
            <v>916.72</v>
          </cell>
        </row>
        <row r="125">
          <cell r="H125">
            <v>615.97</v>
          </cell>
        </row>
        <row r="127">
          <cell r="N127">
            <v>2018.19</v>
          </cell>
        </row>
        <row r="128">
          <cell r="N128">
            <v>2352.08</v>
          </cell>
        </row>
        <row r="130">
          <cell r="M130">
            <v>1712.65</v>
          </cell>
        </row>
        <row r="131">
          <cell r="M131">
            <v>1935.69</v>
          </cell>
        </row>
        <row r="133">
          <cell r="K133">
            <v>1628.94</v>
          </cell>
        </row>
        <row r="134">
          <cell r="K134">
            <v>1489.5700000000002</v>
          </cell>
        </row>
        <row r="136">
          <cell r="F136">
            <v>480.23</v>
          </cell>
        </row>
        <row r="137">
          <cell r="F137">
            <v>625.92000000000007</v>
          </cell>
        </row>
        <row r="139">
          <cell r="N139">
            <v>4019.98</v>
          </cell>
        </row>
        <row r="140">
          <cell r="N140">
            <v>4700.95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V27CSAm7koKFFQNTA" TargetMode="External"/><Relationship Id="rId18" Type="http://schemas.openxmlformats.org/officeDocument/2006/relationships/hyperlink" Target="https://goo.gl/maps/bZ6rh24oWAYBrv626" TargetMode="External"/><Relationship Id="rId26" Type="http://schemas.openxmlformats.org/officeDocument/2006/relationships/hyperlink" Target="https://goo.gl/maps/pgEgjTsVcBF5mQpc6" TargetMode="External"/><Relationship Id="rId3" Type="http://schemas.openxmlformats.org/officeDocument/2006/relationships/hyperlink" Target="https://goo.gl/maps/YJAA9LyhWc8Q99RFA" TargetMode="External"/><Relationship Id="rId21" Type="http://schemas.openxmlformats.org/officeDocument/2006/relationships/hyperlink" Target="https://goo.gl/maps/1uzMPdRiF4eEtQb59" TargetMode="External"/><Relationship Id="rId34" Type="http://schemas.openxmlformats.org/officeDocument/2006/relationships/hyperlink" Target="https://goo.gl/maps/STKeNAmfMFhxry1MA" TargetMode="External"/><Relationship Id="rId7" Type="http://schemas.openxmlformats.org/officeDocument/2006/relationships/hyperlink" Target="https://goo.gl/maps/EkP23ekMfM6r8Ko1A" TargetMode="External"/><Relationship Id="rId12" Type="http://schemas.openxmlformats.org/officeDocument/2006/relationships/hyperlink" Target="https://goo.gl/maps/eapEVnGtLdqonVM8A" TargetMode="External"/><Relationship Id="rId17" Type="http://schemas.openxmlformats.org/officeDocument/2006/relationships/hyperlink" Target="https://goo.gl/maps/RsiYeqqkAGiBuRVf9" TargetMode="External"/><Relationship Id="rId25" Type="http://schemas.openxmlformats.org/officeDocument/2006/relationships/hyperlink" Target="https://goo.gl/maps/fRpVj8mSmn9ZdS8X9" TargetMode="External"/><Relationship Id="rId33" Type="http://schemas.openxmlformats.org/officeDocument/2006/relationships/hyperlink" Target="https://goo.gl/maps/oVFa87Aya55CHqW4A" TargetMode="External"/><Relationship Id="rId2" Type="http://schemas.openxmlformats.org/officeDocument/2006/relationships/hyperlink" Target="https://goo.gl/maps/8QCqBnoZZRmq6wDm9" TargetMode="External"/><Relationship Id="rId16" Type="http://schemas.openxmlformats.org/officeDocument/2006/relationships/hyperlink" Target="https://goo.gl/maps/y4b8uV2MVQfBBPp46" TargetMode="External"/><Relationship Id="rId20" Type="http://schemas.openxmlformats.org/officeDocument/2006/relationships/hyperlink" Target="https://goo.gl/maps/KRoBKKeYeuVyi86AA" TargetMode="External"/><Relationship Id="rId29" Type="http://schemas.openxmlformats.org/officeDocument/2006/relationships/hyperlink" Target="https://goo.gl/maps/rTFi3KwGK2FHtN2g6" TargetMode="External"/><Relationship Id="rId1" Type="http://schemas.openxmlformats.org/officeDocument/2006/relationships/hyperlink" Target="https://goo.gl/maps/jLAoA5uewVWnC3g3A" TargetMode="External"/><Relationship Id="rId6" Type="http://schemas.openxmlformats.org/officeDocument/2006/relationships/hyperlink" Target="https://goo.gl/maps/XSyrs7c8p7tQzMTt6" TargetMode="External"/><Relationship Id="rId11" Type="http://schemas.openxmlformats.org/officeDocument/2006/relationships/hyperlink" Target="https://goo.gl/maps/JTwCD3FBou8J8mTh9" TargetMode="External"/><Relationship Id="rId24" Type="http://schemas.openxmlformats.org/officeDocument/2006/relationships/hyperlink" Target="https://goo.gl/maps/hkGustvwPxwFm6Uv5" TargetMode="External"/><Relationship Id="rId32" Type="http://schemas.openxmlformats.org/officeDocument/2006/relationships/hyperlink" Target="https://goo.gl/maps/3PkVXhWbSmWsfpBg7" TargetMode="External"/><Relationship Id="rId5" Type="http://schemas.openxmlformats.org/officeDocument/2006/relationships/hyperlink" Target="https://goo.gl/maps/dVXiFErfbpCGH3ce6" TargetMode="External"/><Relationship Id="rId15" Type="http://schemas.openxmlformats.org/officeDocument/2006/relationships/hyperlink" Target="https://goo.gl/maps/QRSbqYKD5Hcziot4A" TargetMode="External"/><Relationship Id="rId23" Type="http://schemas.openxmlformats.org/officeDocument/2006/relationships/hyperlink" Target="https://goo.gl/maps/qWYWzg5eFS1QmguA6" TargetMode="External"/><Relationship Id="rId28" Type="http://schemas.openxmlformats.org/officeDocument/2006/relationships/hyperlink" Target="https://goo.gl/maps/Sn9vwP1W1sFyL8zH7" TargetMode="External"/><Relationship Id="rId36" Type="http://schemas.openxmlformats.org/officeDocument/2006/relationships/drawing" Target="../drawings/drawing5.xml"/><Relationship Id="rId10" Type="http://schemas.openxmlformats.org/officeDocument/2006/relationships/hyperlink" Target="https://goo.gl/maps/C2jbmhJMXmto7hHz7" TargetMode="External"/><Relationship Id="rId19" Type="http://schemas.openxmlformats.org/officeDocument/2006/relationships/hyperlink" Target="https://goo.gl/maps/FmGeh9WyuLZJNCT58" TargetMode="External"/><Relationship Id="rId31" Type="http://schemas.openxmlformats.org/officeDocument/2006/relationships/hyperlink" Target="https://goo.gl/maps/MzVLYFQFHR65zbZ67" TargetMode="External"/><Relationship Id="rId4" Type="http://schemas.openxmlformats.org/officeDocument/2006/relationships/hyperlink" Target="https://goo.gl/maps/SWEmwMULtcY8Y6iF7" TargetMode="External"/><Relationship Id="rId9" Type="http://schemas.openxmlformats.org/officeDocument/2006/relationships/hyperlink" Target="https://goo.gl/maps/JQjeFbEQmu6iVGiU7" TargetMode="External"/><Relationship Id="rId14" Type="http://schemas.openxmlformats.org/officeDocument/2006/relationships/hyperlink" Target="https://goo.gl/maps/NzLFNwaXV8DsQFRb7" TargetMode="External"/><Relationship Id="rId22" Type="http://schemas.openxmlformats.org/officeDocument/2006/relationships/hyperlink" Target="https://goo.gl/maps/FFXUSJi9oU8gT5St8" TargetMode="External"/><Relationship Id="rId27" Type="http://schemas.openxmlformats.org/officeDocument/2006/relationships/hyperlink" Target="https://goo.gl/maps/vR1gpS2XknTBCJ1c7" TargetMode="External"/><Relationship Id="rId30" Type="http://schemas.openxmlformats.org/officeDocument/2006/relationships/hyperlink" Target="https://goo.gl/maps/jd51co45yeUsVG12A" TargetMode="External"/><Relationship Id="rId35" Type="http://schemas.openxmlformats.org/officeDocument/2006/relationships/printerSettings" Target="../printerSettings/printerSettings10.bin"/><Relationship Id="rId8" Type="http://schemas.openxmlformats.org/officeDocument/2006/relationships/hyperlink" Target="https://goo.gl/maps/4PiagpW3ihbpA2j6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rZ6sYm32hr9oqspbA" TargetMode="External"/><Relationship Id="rId13" Type="http://schemas.openxmlformats.org/officeDocument/2006/relationships/printerSettings" Target="../printerSettings/printerSettings12.bin"/><Relationship Id="rId3" Type="http://schemas.openxmlformats.org/officeDocument/2006/relationships/hyperlink" Target="https://goo.gl/maps/F1tQKeVqPPN698w96" TargetMode="External"/><Relationship Id="rId7" Type="http://schemas.openxmlformats.org/officeDocument/2006/relationships/hyperlink" Target="https://goo.gl/maps/GyzCyVW7GUbHSEFY8" TargetMode="External"/><Relationship Id="rId12" Type="http://schemas.openxmlformats.org/officeDocument/2006/relationships/hyperlink" Target="https://goo.gl/maps/NzMJDjga6z5oPngu6" TargetMode="External"/><Relationship Id="rId2" Type="http://schemas.openxmlformats.org/officeDocument/2006/relationships/hyperlink" Target="https://goo.gl/maps/uq276gXDnhHsqjoB9" TargetMode="External"/><Relationship Id="rId1" Type="http://schemas.openxmlformats.org/officeDocument/2006/relationships/hyperlink" Target="https://goo.gl/maps/vzJ3GAuc6fzB9acs6" TargetMode="External"/><Relationship Id="rId6" Type="http://schemas.openxmlformats.org/officeDocument/2006/relationships/hyperlink" Target="https://goo.gl/maps/vfngs3fPdn3PgGzj8" TargetMode="External"/><Relationship Id="rId11" Type="http://schemas.openxmlformats.org/officeDocument/2006/relationships/hyperlink" Target="https://goo.gl/maps/9fqXppysNhpH4iTq8" TargetMode="External"/><Relationship Id="rId5" Type="http://schemas.openxmlformats.org/officeDocument/2006/relationships/hyperlink" Target="https://goo.gl/maps/pPxRKvcXUsffM8P28" TargetMode="External"/><Relationship Id="rId10" Type="http://schemas.openxmlformats.org/officeDocument/2006/relationships/hyperlink" Target="https://goo.gl/maps/5wmUH34qESxDb6uQ7" TargetMode="External"/><Relationship Id="rId4" Type="http://schemas.openxmlformats.org/officeDocument/2006/relationships/hyperlink" Target="https://goo.gl/maps/dc1LGNp2TR76vf9Z9" TargetMode="External"/><Relationship Id="rId9" Type="http://schemas.openxmlformats.org/officeDocument/2006/relationships/hyperlink" Target="https://goo.gl/maps/EMadKhXLQSqDA1ks9" TargetMode="External"/><Relationship Id="rId14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WsVuQMxXeojELGYL7" TargetMode="External"/><Relationship Id="rId18" Type="http://schemas.openxmlformats.org/officeDocument/2006/relationships/hyperlink" Target="https://goo.gl/maps/6AxAm5X2f9ggD7To6" TargetMode="External"/><Relationship Id="rId26" Type="http://schemas.openxmlformats.org/officeDocument/2006/relationships/hyperlink" Target="https://goo.gl/maps/kh8Ju6eYaj4KvJwM9" TargetMode="External"/><Relationship Id="rId39" Type="http://schemas.openxmlformats.org/officeDocument/2006/relationships/hyperlink" Target="https://goo.gl/maps/Cmg4yWEBGHcXkriPA" TargetMode="External"/><Relationship Id="rId21" Type="http://schemas.openxmlformats.org/officeDocument/2006/relationships/hyperlink" Target="https://goo.gl/maps/V3LzUkF98GM1fHUb9" TargetMode="External"/><Relationship Id="rId34" Type="http://schemas.openxmlformats.org/officeDocument/2006/relationships/hyperlink" Target="https://goo.gl/maps/Gd9ssMDuiPD36Wfv6" TargetMode="External"/><Relationship Id="rId42" Type="http://schemas.openxmlformats.org/officeDocument/2006/relationships/printerSettings" Target="../printerSettings/printerSettings14.bin"/><Relationship Id="rId7" Type="http://schemas.openxmlformats.org/officeDocument/2006/relationships/hyperlink" Target="https://goo.gl/maps/LnmBKGdeNUVzKmSs8" TargetMode="External"/><Relationship Id="rId2" Type="http://schemas.openxmlformats.org/officeDocument/2006/relationships/hyperlink" Target="https://goo.gl/maps/St3chvjqW6EZ4vQV6" TargetMode="External"/><Relationship Id="rId16" Type="http://schemas.openxmlformats.org/officeDocument/2006/relationships/hyperlink" Target="https://goo.gl/maps/1qgnWKeKtNwyQkrNA" TargetMode="External"/><Relationship Id="rId20" Type="http://schemas.openxmlformats.org/officeDocument/2006/relationships/hyperlink" Target="https://goo.gl/maps/9yZfUwvH8iYisg3t8" TargetMode="External"/><Relationship Id="rId29" Type="http://schemas.openxmlformats.org/officeDocument/2006/relationships/hyperlink" Target="https://goo.gl/maps/nmLkunQiEhkds2oB7" TargetMode="External"/><Relationship Id="rId41" Type="http://schemas.openxmlformats.org/officeDocument/2006/relationships/hyperlink" Target="https://goo.gl/maps/q9NbNHL41wKEYRUr7" TargetMode="External"/><Relationship Id="rId1" Type="http://schemas.openxmlformats.org/officeDocument/2006/relationships/hyperlink" Target="https://goo.gl/maps/3bsEAVbenL4vxXfS8" TargetMode="External"/><Relationship Id="rId6" Type="http://schemas.openxmlformats.org/officeDocument/2006/relationships/hyperlink" Target="https://goo.gl/maps/HJpr4MEkQCVDuNox6" TargetMode="External"/><Relationship Id="rId11" Type="http://schemas.openxmlformats.org/officeDocument/2006/relationships/hyperlink" Target="https://goo.gl/maps/HXakCdPH9zTyk22t9" TargetMode="External"/><Relationship Id="rId24" Type="http://schemas.openxmlformats.org/officeDocument/2006/relationships/hyperlink" Target="https://goo.gl/maps/JNuTJCofjVTLxkju6" TargetMode="External"/><Relationship Id="rId32" Type="http://schemas.openxmlformats.org/officeDocument/2006/relationships/hyperlink" Target="https://goo.gl/maps/7VrgdJcwVyjo3yuk9" TargetMode="External"/><Relationship Id="rId37" Type="http://schemas.openxmlformats.org/officeDocument/2006/relationships/hyperlink" Target="https://goo.gl/maps/K9rtnfsp2HBaz9iG7" TargetMode="External"/><Relationship Id="rId40" Type="http://schemas.openxmlformats.org/officeDocument/2006/relationships/hyperlink" Target="https://goo.gl/maps/SMw6wBvcc7frgkrB7" TargetMode="External"/><Relationship Id="rId5" Type="http://schemas.openxmlformats.org/officeDocument/2006/relationships/hyperlink" Target="https://goo.gl/maps/R3vyNYzGNu6DrTJW7" TargetMode="External"/><Relationship Id="rId15" Type="http://schemas.openxmlformats.org/officeDocument/2006/relationships/hyperlink" Target="https://goo.gl/maps/FLkp9YJXEzkZ9Hja8" TargetMode="External"/><Relationship Id="rId23" Type="http://schemas.openxmlformats.org/officeDocument/2006/relationships/hyperlink" Target="https://goo.gl/maps/w4wvWSbrwC8UWeou6" TargetMode="External"/><Relationship Id="rId28" Type="http://schemas.openxmlformats.org/officeDocument/2006/relationships/hyperlink" Target="https://goo.gl/maps/jW2fsBRSsKUdkWYk6" TargetMode="External"/><Relationship Id="rId36" Type="http://schemas.openxmlformats.org/officeDocument/2006/relationships/hyperlink" Target="https://goo.gl/maps/u9nXx9nfAhatyuSv5" TargetMode="External"/><Relationship Id="rId10" Type="http://schemas.openxmlformats.org/officeDocument/2006/relationships/hyperlink" Target="https://goo.gl/maps/DUejqzgEkNJdyp7Y8" TargetMode="External"/><Relationship Id="rId19" Type="http://schemas.openxmlformats.org/officeDocument/2006/relationships/hyperlink" Target="https://goo.gl/maps/4aKCpC9JvKiGNquCA" TargetMode="External"/><Relationship Id="rId31" Type="http://schemas.openxmlformats.org/officeDocument/2006/relationships/hyperlink" Target="https://goo.gl/maps/ktinph4ahmeiJy887" TargetMode="External"/><Relationship Id="rId4" Type="http://schemas.openxmlformats.org/officeDocument/2006/relationships/hyperlink" Target="https://goo.gl/maps/wCMz7rs7WJLgTEFu8" TargetMode="External"/><Relationship Id="rId9" Type="http://schemas.openxmlformats.org/officeDocument/2006/relationships/hyperlink" Target="https://goo.gl/maps/jUng7NWMRFyE2sLe8" TargetMode="External"/><Relationship Id="rId14" Type="http://schemas.openxmlformats.org/officeDocument/2006/relationships/hyperlink" Target="https://goo.gl/maps/gVUZrZebXcESBg3v5" TargetMode="External"/><Relationship Id="rId22" Type="http://schemas.openxmlformats.org/officeDocument/2006/relationships/hyperlink" Target="https://goo.gl/maps/guthnDmxfpUPPmnS9" TargetMode="External"/><Relationship Id="rId27" Type="http://schemas.openxmlformats.org/officeDocument/2006/relationships/hyperlink" Target="https://goo.gl/maps/9Lvt4mPTbk9UCusq7" TargetMode="External"/><Relationship Id="rId30" Type="http://schemas.openxmlformats.org/officeDocument/2006/relationships/hyperlink" Target="https://goo.gl/maps/HkbLtW2fcmNS5tCf8" TargetMode="External"/><Relationship Id="rId35" Type="http://schemas.openxmlformats.org/officeDocument/2006/relationships/hyperlink" Target="https://goo.gl/maps/81Nb48domVTRxQcX9" TargetMode="External"/><Relationship Id="rId43" Type="http://schemas.openxmlformats.org/officeDocument/2006/relationships/drawing" Target="../drawings/drawing7.xml"/><Relationship Id="rId8" Type="http://schemas.openxmlformats.org/officeDocument/2006/relationships/hyperlink" Target="https://goo.gl/maps/DvGK9mZxrbQPEafc8" TargetMode="External"/><Relationship Id="rId3" Type="http://schemas.openxmlformats.org/officeDocument/2006/relationships/hyperlink" Target="https://goo.gl/maps/TyvPPKG4o4LUKy157" TargetMode="External"/><Relationship Id="rId12" Type="http://schemas.openxmlformats.org/officeDocument/2006/relationships/hyperlink" Target="https://goo.gl/maps/2wkfgFj6pLuigBCx6" TargetMode="External"/><Relationship Id="rId17" Type="http://schemas.openxmlformats.org/officeDocument/2006/relationships/hyperlink" Target="https://goo.gl/maps/QXUV1EB9VcVDsZq29" TargetMode="External"/><Relationship Id="rId25" Type="http://schemas.openxmlformats.org/officeDocument/2006/relationships/hyperlink" Target="https://goo.gl/maps/cVrUFpaM8qkwL4J38" TargetMode="External"/><Relationship Id="rId33" Type="http://schemas.openxmlformats.org/officeDocument/2006/relationships/hyperlink" Target="https://goo.gl/maps/Gd9ssMDuiPD36Wfv6" TargetMode="External"/><Relationship Id="rId38" Type="http://schemas.openxmlformats.org/officeDocument/2006/relationships/hyperlink" Target="https://goo.gl/maps/jUpqeVZfL3SQMR7d7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o.gl/maps/C2jbmhJMXmto7hHz7" TargetMode="External"/><Relationship Id="rId299" Type="http://schemas.openxmlformats.org/officeDocument/2006/relationships/hyperlink" Target="https://goo.gl/maps/DmqPztTBZB8AWcA3A" TargetMode="External"/><Relationship Id="rId21" Type="http://schemas.openxmlformats.org/officeDocument/2006/relationships/hyperlink" Target="https://goo.gl/maps/JUvE1cE1ZXFhdoQv8" TargetMode="External"/><Relationship Id="rId63" Type="http://schemas.openxmlformats.org/officeDocument/2006/relationships/hyperlink" Target="https://goo.gl/maps/ZZECoWvCoerZSDWT9" TargetMode="External"/><Relationship Id="rId159" Type="http://schemas.openxmlformats.org/officeDocument/2006/relationships/hyperlink" Target="https://goo.gl/maps/LnmBKGdeNUVzKmSs8" TargetMode="External"/><Relationship Id="rId324" Type="http://schemas.openxmlformats.org/officeDocument/2006/relationships/hyperlink" Target="https://goo.gl/maps/FFXUSJi9oU8gT5St8" TargetMode="External"/><Relationship Id="rId366" Type="http://schemas.openxmlformats.org/officeDocument/2006/relationships/hyperlink" Target="https://goo.gl/maps/4aKCpC9JvKiGNquCA" TargetMode="External"/><Relationship Id="rId170" Type="http://schemas.openxmlformats.org/officeDocument/2006/relationships/hyperlink" Target="https://goo.gl/maps/6AxAm5X2f9ggD7To6" TargetMode="External"/><Relationship Id="rId226" Type="http://schemas.openxmlformats.org/officeDocument/2006/relationships/hyperlink" Target="https://goo.gl/maps/B373ooP48anxeSPJ9" TargetMode="External"/><Relationship Id="rId268" Type="http://schemas.openxmlformats.org/officeDocument/2006/relationships/hyperlink" Target="https://goo.gl/maps/TEiLZNNZPutodsRo8" TargetMode="External"/><Relationship Id="rId32" Type="http://schemas.openxmlformats.org/officeDocument/2006/relationships/hyperlink" Target="https://goo.gl/maps/B373ooP48anxeSPJ9" TargetMode="External"/><Relationship Id="rId74" Type="http://schemas.openxmlformats.org/officeDocument/2006/relationships/hyperlink" Target="https://goo.gl/maps/gP7fpXwGtS2q8fB68" TargetMode="External"/><Relationship Id="rId128" Type="http://schemas.openxmlformats.org/officeDocument/2006/relationships/hyperlink" Target="https://goo.gl/maps/1uzMPdRiF4eEtQb59" TargetMode="External"/><Relationship Id="rId335" Type="http://schemas.openxmlformats.org/officeDocument/2006/relationships/hyperlink" Target="https://goo.gl/maps/MzVLYFQFHR65zbZ67" TargetMode="External"/><Relationship Id="rId377" Type="http://schemas.openxmlformats.org/officeDocument/2006/relationships/hyperlink" Target="https://goo.gl/maps/HkbLtW2fcmNS5tCf8" TargetMode="External"/><Relationship Id="rId5" Type="http://schemas.openxmlformats.org/officeDocument/2006/relationships/hyperlink" Target="https://goo.gl/maps/zws5tjhHSe2TJ4RU9" TargetMode="External"/><Relationship Id="rId181" Type="http://schemas.openxmlformats.org/officeDocument/2006/relationships/hyperlink" Target="https://goo.gl/maps/nmLkunQiEhkds2oB7" TargetMode="External"/><Relationship Id="rId237" Type="http://schemas.openxmlformats.org/officeDocument/2006/relationships/hyperlink" Target="https://goo.gl/maps/dmZXrFiNfVJN7b4GA" TargetMode="External"/><Relationship Id="rId279" Type="http://schemas.openxmlformats.org/officeDocument/2006/relationships/hyperlink" Target="https://goo.gl/maps/SrFHPWH71VkqebWA9" TargetMode="External"/><Relationship Id="rId43" Type="http://schemas.openxmlformats.org/officeDocument/2006/relationships/hyperlink" Target="https://goo.gl/maps/YdQHfuH1oz5S6imx7" TargetMode="External"/><Relationship Id="rId139" Type="http://schemas.openxmlformats.org/officeDocument/2006/relationships/hyperlink" Target="https://goo.gl/maps/3PkVXhWbSmWsfpBg7" TargetMode="External"/><Relationship Id="rId290" Type="http://schemas.openxmlformats.org/officeDocument/2006/relationships/hyperlink" Target="https://goo.gl/maps/c8uds4Kf75WJojgW7" TargetMode="External"/><Relationship Id="rId304" Type="http://schemas.openxmlformats.org/officeDocument/2006/relationships/hyperlink" Target="https://goo.gl/maps/8QCqBnoZZRmq6wDm9" TargetMode="External"/><Relationship Id="rId346" Type="http://schemas.openxmlformats.org/officeDocument/2006/relationships/hyperlink" Target="https://goo.gl/maps/5wmUH34qESxDb6uQ7" TargetMode="External"/><Relationship Id="rId388" Type="http://schemas.openxmlformats.org/officeDocument/2006/relationships/hyperlink" Target="https://goo.gl/maps/q9NbNHL41wKEYRUr7" TargetMode="External"/><Relationship Id="rId85" Type="http://schemas.openxmlformats.org/officeDocument/2006/relationships/hyperlink" Target="https://goo.gl/maps/LL7sFxPZwJQAUd2J9" TargetMode="External"/><Relationship Id="rId150" Type="http://schemas.openxmlformats.org/officeDocument/2006/relationships/hyperlink" Target="https://goo.gl/maps/5wmUH34qESxDb6uQ7" TargetMode="External"/><Relationship Id="rId192" Type="http://schemas.openxmlformats.org/officeDocument/2006/relationships/hyperlink" Target="https://goo.gl/maps/q9NbNHL41wKEYRUr7" TargetMode="External"/><Relationship Id="rId206" Type="http://schemas.openxmlformats.org/officeDocument/2006/relationships/hyperlink" Target="https://goo.gl/maps/3sY42bw5it2h95tw8" TargetMode="External"/><Relationship Id="rId248" Type="http://schemas.openxmlformats.org/officeDocument/2006/relationships/hyperlink" Target="https://goo.gl/maps/58NE6SzmdTevB1EM6" TargetMode="External"/><Relationship Id="rId12" Type="http://schemas.openxmlformats.org/officeDocument/2006/relationships/hyperlink" Target="https://goo.gl/maps/3sY42bw5it2h95tw8" TargetMode="External"/><Relationship Id="rId108" Type="http://schemas.openxmlformats.org/officeDocument/2006/relationships/hyperlink" Target="https://goo.gl/maps/jLAoA5uewVWnC3g3A" TargetMode="External"/><Relationship Id="rId315" Type="http://schemas.openxmlformats.org/officeDocument/2006/relationships/hyperlink" Target="https://goo.gl/maps/V27CSAm7koKFFQNTA" TargetMode="External"/><Relationship Id="rId357" Type="http://schemas.openxmlformats.org/officeDocument/2006/relationships/hyperlink" Target="https://goo.gl/maps/DUejqzgEkNJdyp7Y8" TargetMode="External"/><Relationship Id="rId54" Type="http://schemas.openxmlformats.org/officeDocument/2006/relationships/hyperlink" Target="https://goo.gl/maps/j1y3Rbkj5XDtJpcQ7" TargetMode="External"/><Relationship Id="rId96" Type="http://schemas.openxmlformats.org/officeDocument/2006/relationships/hyperlink" Target="https://goo.gl/maps/2LyALQsV2abw83JN6" TargetMode="External"/><Relationship Id="rId161" Type="http://schemas.openxmlformats.org/officeDocument/2006/relationships/hyperlink" Target="https://goo.gl/maps/jUng7NWMRFyE2sLe8" TargetMode="External"/><Relationship Id="rId217" Type="http://schemas.openxmlformats.org/officeDocument/2006/relationships/hyperlink" Target="https://goo.gl/maps/PQGfAmit8LnQgi8b9" TargetMode="External"/><Relationship Id="rId259" Type="http://schemas.openxmlformats.org/officeDocument/2006/relationships/hyperlink" Target="https://goo.gl/maps/Wbu9Jo1K2usTHk9f6" TargetMode="External"/><Relationship Id="rId23" Type="http://schemas.openxmlformats.org/officeDocument/2006/relationships/hyperlink" Target="https://goo.gl/maps/PQGfAmit8LnQgi8b9" TargetMode="External"/><Relationship Id="rId119" Type="http://schemas.openxmlformats.org/officeDocument/2006/relationships/hyperlink" Target="https://goo.gl/maps/eapEVnGtLdqonVM8A" TargetMode="External"/><Relationship Id="rId270" Type="http://schemas.openxmlformats.org/officeDocument/2006/relationships/hyperlink" Target="https://goo.gl/maps/Vo5fmiK1oKCjGkkb7" TargetMode="External"/><Relationship Id="rId326" Type="http://schemas.openxmlformats.org/officeDocument/2006/relationships/hyperlink" Target="https://goo.gl/maps/hkGustvwPxwFm6Uv5" TargetMode="External"/><Relationship Id="rId65" Type="http://schemas.openxmlformats.org/officeDocument/2006/relationships/hyperlink" Target="https://goo.gl/maps/9o6p3TdXmM9XShm47" TargetMode="External"/><Relationship Id="rId130" Type="http://schemas.openxmlformats.org/officeDocument/2006/relationships/hyperlink" Target="https://goo.gl/maps/qWYWzg5eFS1QmguA6" TargetMode="External"/><Relationship Id="rId368" Type="http://schemas.openxmlformats.org/officeDocument/2006/relationships/hyperlink" Target="https://goo.gl/maps/V3LzUkF98GM1fHUb9" TargetMode="External"/><Relationship Id="rId172" Type="http://schemas.openxmlformats.org/officeDocument/2006/relationships/hyperlink" Target="https://goo.gl/maps/9yZfUwvH8iYisg3t8" TargetMode="External"/><Relationship Id="rId228" Type="http://schemas.openxmlformats.org/officeDocument/2006/relationships/hyperlink" Target="https://goo.gl/maps/D7DBnYaRE3upFAHJ8" TargetMode="External"/><Relationship Id="rId281" Type="http://schemas.openxmlformats.org/officeDocument/2006/relationships/hyperlink" Target="https://goo.gl/maps/RFEMdJus38p9Sdoy6" TargetMode="External"/><Relationship Id="rId337" Type="http://schemas.openxmlformats.org/officeDocument/2006/relationships/hyperlink" Target="https://goo.gl/maps/vzJ3GAuc6fzB9acs6" TargetMode="External"/><Relationship Id="rId34" Type="http://schemas.openxmlformats.org/officeDocument/2006/relationships/hyperlink" Target="https://goo.gl/maps/D7DBnYaRE3upFAHJ8" TargetMode="External"/><Relationship Id="rId76" Type="http://schemas.openxmlformats.org/officeDocument/2006/relationships/hyperlink" Target="https://goo.gl/maps/wewU4w94g1PzNYss5" TargetMode="External"/><Relationship Id="rId141" Type="http://schemas.openxmlformats.org/officeDocument/2006/relationships/hyperlink" Target="https://goo.gl/maps/vzJ3GAuc6fzB9acs6" TargetMode="External"/><Relationship Id="rId379" Type="http://schemas.openxmlformats.org/officeDocument/2006/relationships/hyperlink" Target="https://goo.gl/maps/7VrgdJcwVyjo3yuk9" TargetMode="External"/><Relationship Id="rId7" Type="http://schemas.openxmlformats.org/officeDocument/2006/relationships/hyperlink" Target="https://goo.gl/maps/YH8p9autPRCDXvcH8" TargetMode="External"/><Relationship Id="rId183" Type="http://schemas.openxmlformats.org/officeDocument/2006/relationships/hyperlink" Target="https://goo.gl/maps/ktinph4ahmeiJy887" TargetMode="External"/><Relationship Id="rId239" Type="http://schemas.openxmlformats.org/officeDocument/2006/relationships/hyperlink" Target="https://goo.gl/maps/dpiKESnzCkkXiQ1R7" TargetMode="External"/><Relationship Id="rId390" Type="http://schemas.openxmlformats.org/officeDocument/2006/relationships/printerSettings" Target="../printerSettings/printerSettings18.bin"/><Relationship Id="rId250" Type="http://schemas.openxmlformats.org/officeDocument/2006/relationships/hyperlink" Target="https://goo.gl/maps/bwY7t5q2NghgxwN37" TargetMode="External"/><Relationship Id="rId292" Type="http://schemas.openxmlformats.org/officeDocument/2006/relationships/hyperlink" Target="https://goo.gl/maps/2LyALQsV2abw83JN6" TargetMode="External"/><Relationship Id="rId306" Type="http://schemas.openxmlformats.org/officeDocument/2006/relationships/hyperlink" Target="https://goo.gl/maps/dVXiFErfbpCGH3ce6" TargetMode="External"/><Relationship Id="rId45" Type="http://schemas.openxmlformats.org/officeDocument/2006/relationships/hyperlink" Target="https://goo.gl/maps/dAvbMCKLXwho4PQH6" TargetMode="External"/><Relationship Id="rId87" Type="http://schemas.openxmlformats.org/officeDocument/2006/relationships/hyperlink" Target="https://goo.gl/maps/jiEofXSuwAcZGm7U7" TargetMode="External"/><Relationship Id="rId110" Type="http://schemas.openxmlformats.org/officeDocument/2006/relationships/hyperlink" Target="https://goo.gl/maps/YJAA9LyhWc8Q99RFA" TargetMode="External"/><Relationship Id="rId348" Type="http://schemas.openxmlformats.org/officeDocument/2006/relationships/hyperlink" Target="https://goo.gl/maps/NzMJDjga6z5oPngu6" TargetMode="External"/><Relationship Id="rId152" Type="http://schemas.openxmlformats.org/officeDocument/2006/relationships/hyperlink" Target="https://goo.gl/maps/NzMJDjga6z5oPngu6" TargetMode="External"/><Relationship Id="rId194" Type="http://schemas.openxmlformats.org/officeDocument/2006/relationships/hyperlink" Target="https://goo.gl/maps/hPkYfPMd8cwg7ei57" TargetMode="External"/><Relationship Id="rId208" Type="http://schemas.openxmlformats.org/officeDocument/2006/relationships/hyperlink" Target="https://goo.gl/maps/sf722gyvberyfGuu5" TargetMode="External"/><Relationship Id="rId261" Type="http://schemas.openxmlformats.org/officeDocument/2006/relationships/hyperlink" Target="https://goo.gl/maps/qbMdCXmog7qJdoWL8" TargetMode="External"/><Relationship Id="rId14" Type="http://schemas.openxmlformats.org/officeDocument/2006/relationships/hyperlink" Target="https://goo.gl/maps/sf722gyvberyfGuu5" TargetMode="External"/><Relationship Id="rId56" Type="http://schemas.openxmlformats.org/officeDocument/2006/relationships/hyperlink" Target="https://goo.gl/maps/63yCrA3oM2xeeV3S9" TargetMode="External"/><Relationship Id="rId317" Type="http://schemas.openxmlformats.org/officeDocument/2006/relationships/hyperlink" Target="https://goo.gl/maps/QRSbqYKD5Hcziot4A" TargetMode="External"/><Relationship Id="rId359" Type="http://schemas.openxmlformats.org/officeDocument/2006/relationships/hyperlink" Target="https://goo.gl/maps/2wkfgFj6pLuigBCx6" TargetMode="External"/><Relationship Id="rId98" Type="http://schemas.openxmlformats.org/officeDocument/2006/relationships/hyperlink" Target="https://goo.gl/maps/GLGFuXLwNqqvRnVj8" TargetMode="External"/><Relationship Id="rId121" Type="http://schemas.openxmlformats.org/officeDocument/2006/relationships/hyperlink" Target="https://goo.gl/maps/NzLFNwaXV8DsQFRb7" TargetMode="External"/><Relationship Id="rId163" Type="http://schemas.openxmlformats.org/officeDocument/2006/relationships/hyperlink" Target="https://goo.gl/maps/HXakCdPH9zTyk22t9" TargetMode="External"/><Relationship Id="rId219" Type="http://schemas.openxmlformats.org/officeDocument/2006/relationships/hyperlink" Target="https://goo.gl/maps/xnUBBFe2YMhqShNe8" TargetMode="External"/><Relationship Id="rId370" Type="http://schemas.openxmlformats.org/officeDocument/2006/relationships/hyperlink" Target="https://goo.gl/maps/w4wvWSbrwC8UWeou6" TargetMode="External"/><Relationship Id="rId230" Type="http://schemas.openxmlformats.org/officeDocument/2006/relationships/hyperlink" Target="https://goo.gl/maps/rbH9Ge32aDdLZobY7" TargetMode="External"/><Relationship Id="rId25" Type="http://schemas.openxmlformats.org/officeDocument/2006/relationships/hyperlink" Target="https://goo.gl/maps/xnUBBFe2YMhqShNe8" TargetMode="External"/><Relationship Id="rId67" Type="http://schemas.openxmlformats.org/officeDocument/2006/relationships/hyperlink" Target="https://goo.gl/maps/UtKgPSxGtFqBJYNY9" TargetMode="External"/><Relationship Id="rId272" Type="http://schemas.openxmlformats.org/officeDocument/2006/relationships/hyperlink" Target="https://goo.gl/maps/wewU4w94g1PzNYss5" TargetMode="External"/><Relationship Id="rId328" Type="http://schemas.openxmlformats.org/officeDocument/2006/relationships/hyperlink" Target="https://goo.gl/maps/pgEgjTsVcBF5mQpc6" TargetMode="External"/><Relationship Id="rId132" Type="http://schemas.openxmlformats.org/officeDocument/2006/relationships/hyperlink" Target="https://goo.gl/maps/fRpVj8mSmn9ZdS8X9" TargetMode="External"/><Relationship Id="rId174" Type="http://schemas.openxmlformats.org/officeDocument/2006/relationships/hyperlink" Target="https://goo.gl/maps/guthnDmxfpUPPmnS9" TargetMode="External"/><Relationship Id="rId381" Type="http://schemas.openxmlformats.org/officeDocument/2006/relationships/hyperlink" Target="https://goo.gl/maps/Gd9ssMDuiPD36Wfv6" TargetMode="External"/><Relationship Id="rId241" Type="http://schemas.openxmlformats.org/officeDocument/2006/relationships/hyperlink" Target="https://goo.gl/maps/qiPb7Qe5j4hpMxWdA" TargetMode="External"/><Relationship Id="rId36" Type="http://schemas.openxmlformats.org/officeDocument/2006/relationships/hyperlink" Target="https://goo.gl/maps/hee3N8FBtqB9nh6M8" TargetMode="External"/><Relationship Id="rId283" Type="http://schemas.openxmlformats.org/officeDocument/2006/relationships/hyperlink" Target="https://goo.gl/maps/Mv4ZDQDjxZDcrBkcA" TargetMode="External"/><Relationship Id="rId339" Type="http://schemas.openxmlformats.org/officeDocument/2006/relationships/hyperlink" Target="https://goo.gl/maps/F1tQKeVqPPN698w96" TargetMode="External"/><Relationship Id="rId78" Type="http://schemas.openxmlformats.org/officeDocument/2006/relationships/hyperlink" Target="https://goo.gl/maps/NtisF47hNqnDf85j9" TargetMode="External"/><Relationship Id="rId101" Type="http://schemas.openxmlformats.org/officeDocument/2006/relationships/hyperlink" Target="https://goo.gl/maps/2JW8WHCMdYh3uSdx6" TargetMode="External"/><Relationship Id="rId143" Type="http://schemas.openxmlformats.org/officeDocument/2006/relationships/hyperlink" Target="https://goo.gl/maps/F1tQKeVqPPN698w96" TargetMode="External"/><Relationship Id="rId185" Type="http://schemas.openxmlformats.org/officeDocument/2006/relationships/hyperlink" Target="https://goo.gl/maps/Gd9ssMDuiPD36Wfv6" TargetMode="External"/><Relationship Id="rId350" Type="http://schemas.openxmlformats.org/officeDocument/2006/relationships/hyperlink" Target="https://goo.gl/maps/TyvPPKG4o4LUKy157" TargetMode="External"/><Relationship Id="rId9" Type="http://schemas.openxmlformats.org/officeDocument/2006/relationships/hyperlink" Target="https://goo.gl/maps/JGP2A9XHxmqSxJWcA" TargetMode="External"/><Relationship Id="rId210" Type="http://schemas.openxmlformats.org/officeDocument/2006/relationships/hyperlink" Target="https://goo.gl/maps/Kmh8vv1cGWMkYyuw6" TargetMode="External"/><Relationship Id="rId252" Type="http://schemas.openxmlformats.org/officeDocument/2006/relationships/hyperlink" Target="https://goo.gl/maps/BL8svUkSMXoa6wfH8" TargetMode="External"/><Relationship Id="rId294" Type="http://schemas.openxmlformats.org/officeDocument/2006/relationships/hyperlink" Target="https://goo.gl/maps/m6yh9DaUb9LPLs6w8" TargetMode="External"/><Relationship Id="rId308" Type="http://schemas.openxmlformats.org/officeDocument/2006/relationships/hyperlink" Target="https://goo.gl/maps/EkP23ekMfM6r8Ko1A" TargetMode="External"/><Relationship Id="rId47" Type="http://schemas.openxmlformats.org/officeDocument/2006/relationships/hyperlink" Target="https://goo.gl/maps/ydZDMFydquuo8dxt8" TargetMode="External"/><Relationship Id="rId89" Type="http://schemas.openxmlformats.org/officeDocument/2006/relationships/hyperlink" Target="https://goo.gl/maps/JGjS1bwFpjqEyuyx6" TargetMode="External"/><Relationship Id="rId112" Type="http://schemas.openxmlformats.org/officeDocument/2006/relationships/hyperlink" Target="https://goo.gl/maps/dVXiFErfbpCGH3ce6" TargetMode="External"/><Relationship Id="rId154" Type="http://schemas.openxmlformats.org/officeDocument/2006/relationships/hyperlink" Target="https://goo.gl/maps/St3chvjqW6EZ4vQV6" TargetMode="External"/><Relationship Id="rId361" Type="http://schemas.openxmlformats.org/officeDocument/2006/relationships/hyperlink" Target="https://goo.gl/maps/gVUZrZebXcESBg3v5" TargetMode="External"/><Relationship Id="rId196" Type="http://schemas.openxmlformats.org/officeDocument/2006/relationships/hyperlink" Target="https://goo.gl/maps/rvfKc5bkAk5gc5oTA" TargetMode="External"/><Relationship Id="rId200" Type="http://schemas.openxmlformats.org/officeDocument/2006/relationships/hyperlink" Target="https://goo.gl/maps/7uPG7w3ZWDyb4cSf9" TargetMode="External"/><Relationship Id="rId382" Type="http://schemas.openxmlformats.org/officeDocument/2006/relationships/hyperlink" Target="https://goo.gl/maps/81Nb48domVTRxQcX9" TargetMode="External"/><Relationship Id="rId16" Type="http://schemas.openxmlformats.org/officeDocument/2006/relationships/hyperlink" Target="https://goo.gl/maps/Kmh8vv1cGWMkYyuw6" TargetMode="External"/><Relationship Id="rId221" Type="http://schemas.openxmlformats.org/officeDocument/2006/relationships/hyperlink" Target="https://goo.gl/maps/JbLdJuLUkXDCfX1n7" TargetMode="External"/><Relationship Id="rId242" Type="http://schemas.openxmlformats.org/officeDocument/2006/relationships/hyperlink" Target="https://goo.gl/maps/7h3URXZ9QoksWrUp9" TargetMode="External"/><Relationship Id="rId263" Type="http://schemas.openxmlformats.org/officeDocument/2006/relationships/hyperlink" Target="https://goo.gl/maps/XEWguaQHCxBVcSyT9" TargetMode="External"/><Relationship Id="rId284" Type="http://schemas.openxmlformats.org/officeDocument/2006/relationships/hyperlink" Target="https://goo.gl/maps/JGjS1bwFpjqEyuyx6" TargetMode="External"/><Relationship Id="rId319" Type="http://schemas.openxmlformats.org/officeDocument/2006/relationships/hyperlink" Target="https://goo.gl/maps/RsiYeqqkAGiBuRVf9" TargetMode="External"/><Relationship Id="rId37" Type="http://schemas.openxmlformats.org/officeDocument/2006/relationships/hyperlink" Target="https://goo.gl/maps/58NE6SzmdTevB1EM6" TargetMode="External"/><Relationship Id="rId58" Type="http://schemas.openxmlformats.org/officeDocument/2006/relationships/hyperlink" Target="https://goo.gl/maps/bagXM7tTGPQwMYaF9" TargetMode="External"/><Relationship Id="rId79" Type="http://schemas.openxmlformats.org/officeDocument/2006/relationships/hyperlink" Target="https://goo.gl/maps/nYRQmho2GD4p1RQk8" TargetMode="External"/><Relationship Id="rId102" Type="http://schemas.openxmlformats.org/officeDocument/2006/relationships/hyperlink" Target="https://goo.gl/maps/Q3neMJRP19cLcTht5" TargetMode="External"/><Relationship Id="rId123" Type="http://schemas.openxmlformats.org/officeDocument/2006/relationships/hyperlink" Target="https://goo.gl/maps/y4b8uV2MVQfBBPp46" TargetMode="External"/><Relationship Id="rId144" Type="http://schemas.openxmlformats.org/officeDocument/2006/relationships/hyperlink" Target="https://goo.gl/maps/dc1LGNp2TR76vf9Z9" TargetMode="External"/><Relationship Id="rId330" Type="http://schemas.openxmlformats.org/officeDocument/2006/relationships/hyperlink" Target="https://goo.gl/maps/oVFa87Aya55CHqW4A" TargetMode="External"/><Relationship Id="rId90" Type="http://schemas.openxmlformats.org/officeDocument/2006/relationships/hyperlink" Target="https://goo.gl/maps/ArCjTXNW2Xj82yNA7" TargetMode="External"/><Relationship Id="rId165" Type="http://schemas.openxmlformats.org/officeDocument/2006/relationships/hyperlink" Target="https://goo.gl/maps/WsVuQMxXeojELGYL7" TargetMode="External"/><Relationship Id="rId186" Type="http://schemas.openxmlformats.org/officeDocument/2006/relationships/hyperlink" Target="https://goo.gl/maps/81Nb48domVTRxQcX9" TargetMode="External"/><Relationship Id="rId351" Type="http://schemas.openxmlformats.org/officeDocument/2006/relationships/hyperlink" Target="https://goo.gl/maps/wCMz7rs7WJLgTEFu8" TargetMode="External"/><Relationship Id="rId372" Type="http://schemas.openxmlformats.org/officeDocument/2006/relationships/hyperlink" Target="https://goo.gl/maps/cVrUFpaM8qkwL4J38" TargetMode="External"/><Relationship Id="rId211" Type="http://schemas.openxmlformats.org/officeDocument/2006/relationships/hyperlink" Target="https://goo.gl/maps/www1goC3xfrPW2yX6" TargetMode="External"/><Relationship Id="rId232" Type="http://schemas.openxmlformats.org/officeDocument/2006/relationships/hyperlink" Target="https://goo.gl/maps/9o6p3TdXmM9XShm47" TargetMode="External"/><Relationship Id="rId253" Type="http://schemas.openxmlformats.org/officeDocument/2006/relationships/hyperlink" Target="https://goo.gl/maps/ydZDMFydquuo8dxt8" TargetMode="External"/><Relationship Id="rId274" Type="http://schemas.openxmlformats.org/officeDocument/2006/relationships/hyperlink" Target="https://goo.gl/maps/NtisF47hNqnDf85j9" TargetMode="External"/><Relationship Id="rId295" Type="http://schemas.openxmlformats.org/officeDocument/2006/relationships/hyperlink" Target="https://goo.gl/maps/WAqJznq3wvmsSNAL6" TargetMode="External"/><Relationship Id="rId309" Type="http://schemas.openxmlformats.org/officeDocument/2006/relationships/hyperlink" Target="https://goo.gl/maps/YJAA9LyhWc8Q99RFA" TargetMode="External"/><Relationship Id="rId27" Type="http://schemas.openxmlformats.org/officeDocument/2006/relationships/hyperlink" Target="https://goo.gl/maps/JbLdJuLUkXDCfX1n7" TargetMode="External"/><Relationship Id="rId48" Type="http://schemas.openxmlformats.org/officeDocument/2006/relationships/hyperlink" Target="https://goo.gl/maps/n52vp5Y9VqNbf7JW8" TargetMode="External"/><Relationship Id="rId69" Type="http://schemas.openxmlformats.org/officeDocument/2006/relationships/hyperlink" Target="https://goo.gl/maps/dmZXrFiNfVJN7b4GA" TargetMode="External"/><Relationship Id="rId113" Type="http://schemas.openxmlformats.org/officeDocument/2006/relationships/hyperlink" Target="https://goo.gl/maps/XSyrs7c8p7tQzMTt6" TargetMode="External"/><Relationship Id="rId134" Type="http://schemas.openxmlformats.org/officeDocument/2006/relationships/hyperlink" Target="https://goo.gl/maps/vR1gpS2XknTBCJ1c7" TargetMode="External"/><Relationship Id="rId320" Type="http://schemas.openxmlformats.org/officeDocument/2006/relationships/hyperlink" Target="https://goo.gl/maps/bZ6rh24oWAYBrv626" TargetMode="External"/><Relationship Id="rId80" Type="http://schemas.openxmlformats.org/officeDocument/2006/relationships/hyperlink" Target="https://goo.gl/maps/nYRQmho2GD4p1RQk8" TargetMode="External"/><Relationship Id="rId155" Type="http://schemas.openxmlformats.org/officeDocument/2006/relationships/hyperlink" Target="https://goo.gl/maps/TyvPPKG4o4LUKy157" TargetMode="External"/><Relationship Id="rId176" Type="http://schemas.openxmlformats.org/officeDocument/2006/relationships/hyperlink" Target="https://goo.gl/maps/JNuTJCofjVTLxkju6" TargetMode="External"/><Relationship Id="rId197" Type="http://schemas.openxmlformats.org/officeDocument/2006/relationships/hyperlink" Target="https://goo.gl/maps/iLeCnyxG1W1mumz17" TargetMode="External"/><Relationship Id="rId341" Type="http://schemas.openxmlformats.org/officeDocument/2006/relationships/hyperlink" Target="https://goo.gl/maps/pPxRKvcXUsffM8P28" TargetMode="External"/><Relationship Id="rId362" Type="http://schemas.openxmlformats.org/officeDocument/2006/relationships/hyperlink" Target="https://goo.gl/maps/FLkp9YJXEzkZ9Hja8" TargetMode="External"/><Relationship Id="rId383" Type="http://schemas.openxmlformats.org/officeDocument/2006/relationships/hyperlink" Target="https://goo.gl/maps/u9nXx9nfAhatyuSv5" TargetMode="External"/><Relationship Id="rId201" Type="http://schemas.openxmlformats.org/officeDocument/2006/relationships/hyperlink" Target="https://goo.gl/maps/YH8p9autPRCDXvcH8" TargetMode="External"/><Relationship Id="rId222" Type="http://schemas.openxmlformats.org/officeDocument/2006/relationships/hyperlink" Target="https://goo.gl/maps/E83YhvRxhdwsyL6DA" TargetMode="External"/><Relationship Id="rId243" Type="http://schemas.openxmlformats.org/officeDocument/2006/relationships/hyperlink" Target="https://goo.gl/maps/Zq2mCmTjHYhgRvkT7" TargetMode="External"/><Relationship Id="rId264" Type="http://schemas.openxmlformats.org/officeDocument/2006/relationships/hyperlink" Target="https://goo.gl/maps/63yCrA3oM2xeeV3S9" TargetMode="External"/><Relationship Id="rId285" Type="http://schemas.openxmlformats.org/officeDocument/2006/relationships/hyperlink" Target="https://goo.gl/maps/ArCjTXNW2Xj82yNA7" TargetMode="External"/><Relationship Id="rId17" Type="http://schemas.openxmlformats.org/officeDocument/2006/relationships/hyperlink" Target="https://goo.gl/maps/4wjsK6WrPoaTLh2z8" TargetMode="External"/><Relationship Id="rId38" Type="http://schemas.openxmlformats.org/officeDocument/2006/relationships/hyperlink" Target="https://goo.gl/maps/7h3URXZ9QoksWrUp9" TargetMode="External"/><Relationship Id="rId59" Type="http://schemas.openxmlformats.org/officeDocument/2006/relationships/hyperlink" Target="https://goo.gl/maps/pQhrRqFf8JTVjF9y6" TargetMode="External"/><Relationship Id="rId103" Type="http://schemas.openxmlformats.org/officeDocument/2006/relationships/hyperlink" Target="https://goo.gl/maps/Ez2Df5WkBdaxuB3dA" TargetMode="External"/><Relationship Id="rId124" Type="http://schemas.openxmlformats.org/officeDocument/2006/relationships/hyperlink" Target="https://goo.gl/maps/RsiYeqqkAGiBuRVf9" TargetMode="External"/><Relationship Id="rId310" Type="http://schemas.openxmlformats.org/officeDocument/2006/relationships/hyperlink" Target="https://goo.gl/maps/4PiagpW3ihbpA2j68" TargetMode="External"/><Relationship Id="rId70" Type="http://schemas.openxmlformats.org/officeDocument/2006/relationships/hyperlink" Target="https://goo.gl/maps/ANNHTWazU5cs1UMd6" TargetMode="External"/><Relationship Id="rId91" Type="http://schemas.openxmlformats.org/officeDocument/2006/relationships/hyperlink" Target="https://goo.gl/maps/vg31sCNitV4DLBLYA" TargetMode="External"/><Relationship Id="rId145" Type="http://schemas.openxmlformats.org/officeDocument/2006/relationships/hyperlink" Target="https://goo.gl/maps/pPxRKvcXUsffM8P28" TargetMode="External"/><Relationship Id="rId166" Type="http://schemas.openxmlformats.org/officeDocument/2006/relationships/hyperlink" Target="https://goo.gl/maps/gVUZrZebXcESBg3v5" TargetMode="External"/><Relationship Id="rId187" Type="http://schemas.openxmlformats.org/officeDocument/2006/relationships/hyperlink" Target="https://goo.gl/maps/u9nXx9nfAhatyuSv5" TargetMode="External"/><Relationship Id="rId331" Type="http://schemas.openxmlformats.org/officeDocument/2006/relationships/hyperlink" Target="https://goo.gl/maps/STKeNAmfMFhxry1MA" TargetMode="External"/><Relationship Id="rId352" Type="http://schemas.openxmlformats.org/officeDocument/2006/relationships/hyperlink" Target="https://goo.gl/maps/R3vyNYzGNu6DrTJW7" TargetMode="External"/><Relationship Id="rId373" Type="http://schemas.openxmlformats.org/officeDocument/2006/relationships/hyperlink" Target="https://goo.gl/maps/kh8Ju6eYaj4KvJwM9" TargetMode="External"/><Relationship Id="rId1" Type="http://schemas.openxmlformats.org/officeDocument/2006/relationships/hyperlink" Target="https://goo.gl/maps/hPkYfPMd8cwg7ei57" TargetMode="External"/><Relationship Id="rId212" Type="http://schemas.openxmlformats.org/officeDocument/2006/relationships/hyperlink" Target="https://goo.gl/maps/4wjsK6WrPoaTLh2z8" TargetMode="External"/><Relationship Id="rId233" Type="http://schemas.openxmlformats.org/officeDocument/2006/relationships/hyperlink" Target="https://goo.gl/maps/HU2HQDLZaALLutzNA" TargetMode="External"/><Relationship Id="rId254" Type="http://schemas.openxmlformats.org/officeDocument/2006/relationships/hyperlink" Target="https://goo.gl/maps/n52vp5Y9VqNbf7JW8" TargetMode="External"/><Relationship Id="rId28" Type="http://schemas.openxmlformats.org/officeDocument/2006/relationships/hyperlink" Target="https://goo.gl/maps/E83YhvRxhdwsyL6DA" TargetMode="External"/><Relationship Id="rId49" Type="http://schemas.openxmlformats.org/officeDocument/2006/relationships/hyperlink" Target="https://goo.gl/maps/sAFtcBk6bowVENeZ9" TargetMode="External"/><Relationship Id="rId114" Type="http://schemas.openxmlformats.org/officeDocument/2006/relationships/hyperlink" Target="https://goo.gl/maps/EkP23ekMfM6r8Ko1A" TargetMode="External"/><Relationship Id="rId275" Type="http://schemas.openxmlformats.org/officeDocument/2006/relationships/hyperlink" Target="https://goo.gl/maps/nYRQmho2GD4p1RQk8" TargetMode="External"/><Relationship Id="rId296" Type="http://schemas.openxmlformats.org/officeDocument/2006/relationships/hyperlink" Target="https://goo.gl/maps/2JW8WHCMdYh3uSdx6" TargetMode="External"/><Relationship Id="rId300" Type="http://schemas.openxmlformats.org/officeDocument/2006/relationships/hyperlink" Target="https://goo.gl/maps/NkPqzzP5mhzT12nP8" TargetMode="External"/><Relationship Id="rId60" Type="http://schemas.openxmlformats.org/officeDocument/2006/relationships/hyperlink" Target="https://goo.gl/maps/TEiLZNNZPutodsRo8" TargetMode="External"/><Relationship Id="rId81" Type="http://schemas.openxmlformats.org/officeDocument/2006/relationships/hyperlink" Target="https://goo.gl/maps/rbH9Ge32aDdLZobY7" TargetMode="External"/><Relationship Id="rId135" Type="http://schemas.openxmlformats.org/officeDocument/2006/relationships/hyperlink" Target="https://goo.gl/maps/Sn9vwP1W1sFyL8zH7" TargetMode="External"/><Relationship Id="rId156" Type="http://schemas.openxmlformats.org/officeDocument/2006/relationships/hyperlink" Target="https://goo.gl/maps/wCMz7rs7WJLgTEFu8" TargetMode="External"/><Relationship Id="rId177" Type="http://schemas.openxmlformats.org/officeDocument/2006/relationships/hyperlink" Target="https://goo.gl/maps/cVrUFpaM8qkwL4J38" TargetMode="External"/><Relationship Id="rId198" Type="http://schemas.openxmlformats.org/officeDocument/2006/relationships/hyperlink" Target="https://goo.gl/maps/zws5tjhHSe2TJ4RU9" TargetMode="External"/><Relationship Id="rId321" Type="http://schemas.openxmlformats.org/officeDocument/2006/relationships/hyperlink" Target="https://goo.gl/maps/FmGeh9WyuLZJNCT58" TargetMode="External"/><Relationship Id="rId342" Type="http://schemas.openxmlformats.org/officeDocument/2006/relationships/hyperlink" Target="https://goo.gl/maps/rZ6sYm32hr9oqspbA" TargetMode="External"/><Relationship Id="rId363" Type="http://schemas.openxmlformats.org/officeDocument/2006/relationships/hyperlink" Target="https://goo.gl/maps/1qgnWKeKtNwyQkrNA" TargetMode="External"/><Relationship Id="rId384" Type="http://schemas.openxmlformats.org/officeDocument/2006/relationships/hyperlink" Target="https://goo.gl/maps/K9rtnfsp2HBaz9iG7" TargetMode="External"/><Relationship Id="rId202" Type="http://schemas.openxmlformats.org/officeDocument/2006/relationships/hyperlink" Target="https://goo.gl/maps/DvLsFhBuErucPz2d9" TargetMode="External"/><Relationship Id="rId223" Type="http://schemas.openxmlformats.org/officeDocument/2006/relationships/hyperlink" Target="https://goo.gl/maps/hzucZh8xFXqR1gKHA" TargetMode="External"/><Relationship Id="rId244" Type="http://schemas.openxmlformats.org/officeDocument/2006/relationships/hyperlink" Target="https://goo.gl/maps/j6ChjH2aDEfxi8TK7" TargetMode="External"/><Relationship Id="rId18" Type="http://schemas.openxmlformats.org/officeDocument/2006/relationships/hyperlink" Target="https://goo.gl/maps/www1goC3xfrPW2yX6" TargetMode="External"/><Relationship Id="rId39" Type="http://schemas.openxmlformats.org/officeDocument/2006/relationships/hyperlink" Target="https://goo.gl/maps/Zq2mCmTjHYhgRvkT7" TargetMode="External"/><Relationship Id="rId265" Type="http://schemas.openxmlformats.org/officeDocument/2006/relationships/hyperlink" Target="https://goo.gl/maps/pQhrRqFf8JTVjF9y6" TargetMode="External"/><Relationship Id="rId286" Type="http://schemas.openxmlformats.org/officeDocument/2006/relationships/hyperlink" Target="https://goo.gl/maps/vg31sCNitV4DLBLYA" TargetMode="External"/><Relationship Id="rId50" Type="http://schemas.openxmlformats.org/officeDocument/2006/relationships/hyperlink" Target="https://goo.gl/maps/xPQKVD4BUdZ3Y4Hz9" TargetMode="External"/><Relationship Id="rId104" Type="http://schemas.openxmlformats.org/officeDocument/2006/relationships/hyperlink" Target="https://goo.gl/maps/DmqPztTBZB8AWcA3A" TargetMode="External"/><Relationship Id="rId125" Type="http://schemas.openxmlformats.org/officeDocument/2006/relationships/hyperlink" Target="https://goo.gl/maps/bZ6rh24oWAYBrv626" TargetMode="External"/><Relationship Id="rId146" Type="http://schemas.openxmlformats.org/officeDocument/2006/relationships/hyperlink" Target="https://goo.gl/maps/vfngs3fPdn3PgGzj8" TargetMode="External"/><Relationship Id="rId167" Type="http://schemas.openxmlformats.org/officeDocument/2006/relationships/hyperlink" Target="https://goo.gl/maps/FLkp9YJXEzkZ9Hja8" TargetMode="External"/><Relationship Id="rId188" Type="http://schemas.openxmlformats.org/officeDocument/2006/relationships/hyperlink" Target="https://goo.gl/maps/K9rtnfsp2HBaz9iG7" TargetMode="External"/><Relationship Id="rId311" Type="http://schemas.openxmlformats.org/officeDocument/2006/relationships/hyperlink" Target="https://goo.gl/maps/JQjeFbEQmu6iVGiU7" TargetMode="External"/><Relationship Id="rId332" Type="http://schemas.openxmlformats.org/officeDocument/2006/relationships/hyperlink" Target="https://goo.gl/maps/Sn9vwP1W1sFyL8zH7" TargetMode="External"/><Relationship Id="rId353" Type="http://schemas.openxmlformats.org/officeDocument/2006/relationships/hyperlink" Target="https://goo.gl/maps/HJpr4MEkQCVDuNox6" TargetMode="External"/><Relationship Id="rId374" Type="http://schemas.openxmlformats.org/officeDocument/2006/relationships/hyperlink" Target="https://goo.gl/maps/9Lvt4mPTbk9UCusq7" TargetMode="External"/><Relationship Id="rId71" Type="http://schemas.openxmlformats.org/officeDocument/2006/relationships/hyperlink" Target="https://goo.gl/maps/dpiKESnzCkkXiQ1R7" TargetMode="External"/><Relationship Id="rId92" Type="http://schemas.openxmlformats.org/officeDocument/2006/relationships/hyperlink" Target="https://goo.gl/maps/2EcvwKMe8reJgWKFA" TargetMode="External"/><Relationship Id="rId213" Type="http://schemas.openxmlformats.org/officeDocument/2006/relationships/hyperlink" Target="https://goo.gl/maps/pJX9FV8eKCiKbKn46" TargetMode="External"/><Relationship Id="rId234" Type="http://schemas.openxmlformats.org/officeDocument/2006/relationships/hyperlink" Target="https://goo.gl/maps/orirP4cwiWmJb1To9" TargetMode="External"/><Relationship Id="rId2" Type="http://schemas.openxmlformats.org/officeDocument/2006/relationships/hyperlink" Target="https://goo.gl/maps/jhfJYwDoSropthco6" TargetMode="External"/><Relationship Id="rId29" Type="http://schemas.openxmlformats.org/officeDocument/2006/relationships/hyperlink" Target="https://goo.gl/maps/hzucZh8xFXqR1gKHA" TargetMode="External"/><Relationship Id="rId255" Type="http://schemas.openxmlformats.org/officeDocument/2006/relationships/hyperlink" Target="https://goo.gl/maps/gP7fpXwGtS2q8fB68" TargetMode="External"/><Relationship Id="rId276" Type="http://schemas.openxmlformats.org/officeDocument/2006/relationships/hyperlink" Target="https://goo.gl/maps/nYRQmho2GD4p1RQk8" TargetMode="External"/><Relationship Id="rId297" Type="http://schemas.openxmlformats.org/officeDocument/2006/relationships/hyperlink" Target="https://goo.gl/maps/Q3neMJRP19cLcTht5" TargetMode="External"/><Relationship Id="rId40" Type="http://schemas.openxmlformats.org/officeDocument/2006/relationships/hyperlink" Target="https://goo.gl/maps/j6ChjH2aDEfxi8TK7" TargetMode="External"/><Relationship Id="rId115" Type="http://schemas.openxmlformats.org/officeDocument/2006/relationships/hyperlink" Target="https://goo.gl/maps/4PiagpW3ihbpA2j68" TargetMode="External"/><Relationship Id="rId136" Type="http://schemas.openxmlformats.org/officeDocument/2006/relationships/hyperlink" Target="https://goo.gl/maps/rTFi3KwGK2FHtN2g6" TargetMode="External"/><Relationship Id="rId157" Type="http://schemas.openxmlformats.org/officeDocument/2006/relationships/hyperlink" Target="https://goo.gl/maps/R3vyNYzGNu6DrTJW7" TargetMode="External"/><Relationship Id="rId178" Type="http://schemas.openxmlformats.org/officeDocument/2006/relationships/hyperlink" Target="https://goo.gl/maps/kh8Ju6eYaj4KvJwM9" TargetMode="External"/><Relationship Id="rId301" Type="http://schemas.openxmlformats.org/officeDocument/2006/relationships/hyperlink" Target="https://goo.gl/maps/bdUM8Y1ywPcHz6fx6" TargetMode="External"/><Relationship Id="rId322" Type="http://schemas.openxmlformats.org/officeDocument/2006/relationships/hyperlink" Target="https://goo.gl/maps/KRoBKKeYeuVyi86AA" TargetMode="External"/><Relationship Id="rId343" Type="http://schemas.openxmlformats.org/officeDocument/2006/relationships/hyperlink" Target="https://goo.gl/maps/vfngs3fPdn3PgGzj8" TargetMode="External"/><Relationship Id="rId364" Type="http://schemas.openxmlformats.org/officeDocument/2006/relationships/hyperlink" Target="https://goo.gl/maps/QXUV1EB9VcVDsZq29" TargetMode="External"/><Relationship Id="rId61" Type="http://schemas.openxmlformats.org/officeDocument/2006/relationships/hyperlink" Target="https://goo.gl/maps/Gh85hBUwLksNXCCX9" TargetMode="External"/><Relationship Id="rId82" Type="http://schemas.openxmlformats.org/officeDocument/2006/relationships/hyperlink" Target="https://goo.gl/maps/yDKnTL4BdU3kqVox7" TargetMode="External"/><Relationship Id="rId199" Type="http://schemas.openxmlformats.org/officeDocument/2006/relationships/hyperlink" Target="https://goo.gl/maps/7uPG7w3ZWDyb4cSf9" TargetMode="External"/><Relationship Id="rId203" Type="http://schemas.openxmlformats.org/officeDocument/2006/relationships/hyperlink" Target="https://goo.gl/maps/JGP2A9XHxmqSxJWcA" TargetMode="External"/><Relationship Id="rId385" Type="http://schemas.openxmlformats.org/officeDocument/2006/relationships/hyperlink" Target="https://goo.gl/maps/jUpqeVZfL3SQMR7d7" TargetMode="External"/><Relationship Id="rId19" Type="http://schemas.openxmlformats.org/officeDocument/2006/relationships/hyperlink" Target="https://goo.gl/maps/pJX9FV8eKCiKbKn46" TargetMode="External"/><Relationship Id="rId224" Type="http://schemas.openxmlformats.org/officeDocument/2006/relationships/hyperlink" Target="https://goo.gl/maps/AAevq7sJDMgwCMpC8" TargetMode="External"/><Relationship Id="rId245" Type="http://schemas.openxmlformats.org/officeDocument/2006/relationships/hyperlink" Target="https://goo.gl/maps/uhLnXfPXm55SVuEW8" TargetMode="External"/><Relationship Id="rId266" Type="http://schemas.openxmlformats.org/officeDocument/2006/relationships/hyperlink" Target="https://goo.gl/maps/FAJi7WJqSg7Qs1Ci7" TargetMode="External"/><Relationship Id="rId287" Type="http://schemas.openxmlformats.org/officeDocument/2006/relationships/hyperlink" Target="https://goo.gl/maps/2EcvwKMe8reJgWKFA" TargetMode="External"/><Relationship Id="rId30" Type="http://schemas.openxmlformats.org/officeDocument/2006/relationships/hyperlink" Target="https://goo.gl/maps/AAevq7sJDMgwCMpC8" TargetMode="External"/><Relationship Id="rId105" Type="http://schemas.openxmlformats.org/officeDocument/2006/relationships/hyperlink" Target="https://goo.gl/maps/NkPqzzP5mhzT12nP8" TargetMode="External"/><Relationship Id="rId126" Type="http://schemas.openxmlformats.org/officeDocument/2006/relationships/hyperlink" Target="https://goo.gl/maps/FmGeh9WyuLZJNCT58" TargetMode="External"/><Relationship Id="rId147" Type="http://schemas.openxmlformats.org/officeDocument/2006/relationships/hyperlink" Target="https://goo.gl/maps/GyzCyVW7GUbHSEFY8" TargetMode="External"/><Relationship Id="rId168" Type="http://schemas.openxmlformats.org/officeDocument/2006/relationships/hyperlink" Target="https://goo.gl/maps/1qgnWKeKtNwyQkrNA" TargetMode="External"/><Relationship Id="rId312" Type="http://schemas.openxmlformats.org/officeDocument/2006/relationships/hyperlink" Target="https://goo.gl/maps/C2jbmhJMXmto7hHz7" TargetMode="External"/><Relationship Id="rId333" Type="http://schemas.openxmlformats.org/officeDocument/2006/relationships/hyperlink" Target="https://goo.gl/maps/rTFi3KwGK2FHtN2g6" TargetMode="External"/><Relationship Id="rId354" Type="http://schemas.openxmlformats.org/officeDocument/2006/relationships/hyperlink" Target="https://goo.gl/maps/LnmBKGdeNUVzKmSs8" TargetMode="External"/><Relationship Id="rId51" Type="http://schemas.openxmlformats.org/officeDocument/2006/relationships/hyperlink" Target="https://goo.gl/maps/zwstm9FjGfErwcVj6" TargetMode="External"/><Relationship Id="rId72" Type="http://schemas.openxmlformats.org/officeDocument/2006/relationships/hyperlink" Target="https://goo.gl/maps/tMbdnANYqBf4uCNs6" TargetMode="External"/><Relationship Id="rId93" Type="http://schemas.openxmlformats.org/officeDocument/2006/relationships/hyperlink" Target="https://goo.gl/maps/naT1sbDTasykJHcy7" TargetMode="External"/><Relationship Id="rId189" Type="http://schemas.openxmlformats.org/officeDocument/2006/relationships/hyperlink" Target="https://goo.gl/maps/jUpqeVZfL3SQMR7d7" TargetMode="External"/><Relationship Id="rId375" Type="http://schemas.openxmlformats.org/officeDocument/2006/relationships/hyperlink" Target="https://goo.gl/maps/jW2fsBRSsKUdkWYk6" TargetMode="External"/><Relationship Id="rId3" Type="http://schemas.openxmlformats.org/officeDocument/2006/relationships/hyperlink" Target="https://goo.gl/maps/rvfKc5bkAk5gc5oTA" TargetMode="External"/><Relationship Id="rId214" Type="http://schemas.openxmlformats.org/officeDocument/2006/relationships/hyperlink" Target="https://goo.gl/maps/h7BC7MojUo2GpR1i9" TargetMode="External"/><Relationship Id="rId235" Type="http://schemas.openxmlformats.org/officeDocument/2006/relationships/hyperlink" Target="https://goo.gl/maps/UtKgPSxGtFqBJYNY9" TargetMode="External"/><Relationship Id="rId256" Type="http://schemas.openxmlformats.org/officeDocument/2006/relationships/hyperlink" Target="https://goo.gl/maps/sAFtcBk6bowVENeZ9" TargetMode="External"/><Relationship Id="rId277" Type="http://schemas.openxmlformats.org/officeDocument/2006/relationships/hyperlink" Target="https://goo.gl/maps/yDKnTL4BdU3kqVox7" TargetMode="External"/><Relationship Id="rId298" Type="http://schemas.openxmlformats.org/officeDocument/2006/relationships/hyperlink" Target="https://goo.gl/maps/Ez2Df5WkBdaxuB3dA" TargetMode="External"/><Relationship Id="rId116" Type="http://schemas.openxmlformats.org/officeDocument/2006/relationships/hyperlink" Target="https://goo.gl/maps/JQjeFbEQmu6iVGiU7" TargetMode="External"/><Relationship Id="rId137" Type="http://schemas.openxmlformats.org/officeDocument/2006/relationships/hyperlink" Target="https://goo.gl/maps/jd51co45yeUsVG12A" TargetMode="External"/><Relationship Id="rId158" Type="http://schemas.openxmlformats.org/officeDocument/2006/relationships/hyperlink" Target="https://goo.gl/maps/HJpr4MEkQCVDuNox6" TargetMode="External"/><Relationship Id="rId302" Type="http://schemas.openxmlformats.org/officeDocument/2006/relationships/hyperlink" Target="https://goo.gl/maps/QSEro869AQNgysGU9" TargetMode="External"/><Relationship Id="rId323" Type="http://schemas.openxmlformats.org/officeDocument/2006/relationships/hyperlink" Target="https://goo.gl/maps/1uzMPdRiF4eEtQb59" TargetMode="External"/><Relationship Id="rId344" Type="http://schemas.openxmlformats.org/officeDocument/2006/relationships/hyperlink" Target="https://goo.gl/maps/GyzCyVW7GUbHSEFY8" TargetMode="External"/><Relationship Id="rId20" Type="http://schemas.openxmlformats.org/officeDocument/2006/relationships/hyperlink" Target="https://goo.gl/maps/h7BC7MojUo2GpR1i9" TargetMode="External"/><Relationship Id="rId41" Type="http://schemas.openxmlformats.org/officeDocument/2006/relationships/hyperlink" Target="https://goo.gl/maps/uhLnXfPXm55SVuEW8" TargetMode="External"/><Relationship Id="rId62" Type="http://schemas.openxmlformats.org/officeDocument/2006/relationships/hyperlink" Target="https://goo.gl/maps/Vo5fmiK1oKCjGkkb7" TargetMode="External"/><Relationship Id="rId83" Type="http://schemas.openxmlformats.org/officeDocument/2006/relationships/hyperlink" Target="https://goo.gl/maps/XfSzMVoDb6qAyd4e6" TargetMode="External"/><Relationship Id="rId179" Type="http://schemas.openxmlformats.org/officeDocument/2006/relationships/hyperlink" Target="https://goo.gl/maps/9Lvt4mPTbk9UCusq7" TargetMode="External"/><Relationship Id="rId365" Type="http://schemas.openxmlformats.org/officeDocument/2006/relationships/hyperlink" Target="https://goo.gl/maps/6AxAm5X2f9ggD7To6" TargetMode="External"/><Relationship Id="rId386" Type="http://schemas.openxmlformats.org/officeDocument/2006/relationships/hyperlink" Target="https://goo.gl/maps/Cmg4yWEBGHcXkriPA" TargetMode="External"/><Relationship Id="rId190" Type="http://schemas.openxmlformats.org/officeDocument/2006/relationships/hyperlink" Target="https://goo.gl/maps/Cmg4yWEBGHcXkriPA" TargetMode="External"/><Relationship Id="rId204" Type="http://schemas.openxmlformats.org/officeDocument/2006/relationships/hyperlink" Target="https://goo.gl/maps/q3AAAe4DpUJy1GnVA" TargetMode="External"/><Relationship Id="rId225" Type="http://schemas.openxmlformats.org/officeDocument/2006/relationships/hyperlink" Target="https://goo.gl/maps/BAQcZx5MjQhPw9YQ9" TargetMode="External"/><Relationship Id="rId246" Type="http://schemas.openxmlformats.org/officeDocument/2006/relationships/hyperlink" Target="https://goo.gl/maps/gkYFJcFtLqfquqWQ7" TargetMode="External"/><Relationship Id="rId267" Type="http://schemas.openxmlformats.org/officeDocument/2006/relationships/hyperlink" Target="https://goo.gl/maps/bagXM7tTGPQwMYaF9" TargetMode="External"/><Relationship Id="rId288" Type="http://schemas.openxmlformats.org/officeDocument/2006/relationships/hyperlink" Target="https://goo.gl/maps/naT1sbDTasykJHcy7" TargetMode="External"/><Relationship Id="rId106" Type="http://schemas.openxmlformats.org/officeDocument/2006/relationships/hyperlink" Target="https://goo.gl/maps/bdUM8Y1ywPcHz6fx6" TargetMode="External"/><Relationship Id="rId127" Type="http://schemas.openxmlformats.org/officeDocument/2006/relationships/hyperlink" Target="https://goo.gl/maps/KRoBKKeYeuVyi86AA" TargetMode="External"/><Relationship Id="rId313" Type="http://schemas.openxmlformats.org/officeDocument/2006/relationships/hyperlink" Target="https://goo.gl/maps/JTwCD3FBou8J8mTh9" TargetMode="External"/><Relationship Id="rId10" Type="http://schemas.openxmlformats.org/officeDocument/2006/relationships/hyperlink" Target="https://goo.gl/maps/q3AAAe4DpUJy1GnVA" TargetMode="External"/><Relationship Id="rId31" Type="http://schemas.openxmlformats.org/officeDocument/2006/relationships/hyperlink" Target="https://goo.gl/maps/BAQcZx5MjQhPw9YQ9" TargetMode="External"/><Relationship Id="rId52" Type="http://schemas.openxmlformats.org/officeDocument/2006/relationships/hyperlink" Target="https://goo.gl/maps/Wbu9Jo1K2usTHk9f6" TargetMode="External"/><Relationship Id="rId73" Type="http://schemas.openxmlformats.org/officeDocument/2006/relationships/hyperlink" Target="https://goo.gl/maps/qiPb7Qe5j4hpMxWdA" TargetMode="External"/><Relationship Id="rId94" Type="http://schemas.openxmlformats.org/officeDocument/2006/relationships/hyperlink" Target="https://goo.gl/maps/JTNykdcudLDn7w4m8" TargetMode="External"/><Relationship Id="rId148" Type="http://schemas.openxmlformats.org/officeDocument/2006/relationships/hyperlink" Target="https://goo.gl/maps/rZ6sYm32hr9oqspbA" TargetMode="External"/><Relationship Id="rId169" Type="http://schemas.openxmlformats.org/officeDocument/2006/relationships/hyperlink" Target="https://goo.gl/maps/QXUV1EB9VcVDsZq29" TargetMode="External"/><Relationship Id="rId334" Type="http://schemas.openxmlformats.org/officeDocument/2006/relationships/hyperlink" Target="https://goo.gl/maps/jd51co45yeUsVG12A" TargetMode="External"/><Relationship Id="rId355" Type="http://schemas.openxmlformats.org/officeDocument/2006/relationships/hyperlink" Target="https://goo.gl/maps/DvGK9mZxrbQPEafc8" TargetMode="External"/><Relationship Id="rId376" Type="http://schemas.openxmlformats.org/officeDocument/2006/relationships/hyperlink" Target="https://goo.gl/maps/nmLkunQiEhkds2oB7" TargetMode="External"/><Relationship Id="rId4" Type="http://schemas.openxmlformats.org/officeDocument/2006/relationships/hyperlink" Target="https://goo.gl/maps/iLeCnyxG1W1mumz17" TargetMode="External"/><Relationship Id="rId180" Type="http://schemas.openxmlformats.org/officeDocument/2006/relationships/hyperlink" Target="https://goo.gl/maps/jW2fsBRSsKUdkWYk6" TargetMode="External"/><Relationship Id="rId215" Type="http://schemas.openxmlformats.org/officeDocument/2006/relationships/hyperlink" Target="https://goo.gl/maps/JUvE1cE1ZXFhdoQv8" TargetMode="External"/><Relationship Id="rId236" Type="http://schemas.openxmlformats.org/officeDocument/2006/relationships/hyperlink" Target="https://goo.gl/maps/CgBGoC1LJ5w9E49G7" TargetMode="External"/><Relationship Id="rId257" Type="http://schemas.openxmlformats.org/officeDocument/2006/relationships/hyperlink" Target="https://goo.gl/maps/xPQKVD4BUdZ3Y4Hz9" TargetMode="External"/><Relationship Id="rId278" Type="http://schemas.openxmlformats.org/officeDocument/2006/relationships/hyperlink" Target="https://goo.gl/maps/XfSzMVoDb6qAyd4e6" TargetMode="External"/><Relationship Id="rId303" Type="http://schemas.openxmlformats.org/officeDocument/2006/relationships/hyperlink" Target="https://goo.gl/maps/jLAoA5uewVWnC3g3A" TargetMode="External"/><Relationship Id="rId42" Type="http://schemas.openxmlformats.org/officeDocument/2006/relationships/hyperlink" Target="https://goo.gl/maps/gkYFJcFtLqfquqWQ7" TargetMode="External"/><Relationship Id="rId84" Type="http://schemas.openxmlformats.org/officeDocument/2006/relationships/hyperlink" Target="https://goo.gl/maps/SrFHPWH71VkqebWA9" TargetMode="External"/><Relationship Id="rId138" Type="http://schemas.openxmlformats.org/officeDocument/2006/relationships/hyperlink" Target="https://goo.gl/maps/MzVLYFQFHR65zbZ67" TargetMode="External"/><Relationship Id="rId345" Type="http://schemas.openxmlformats.org/officeDocument/2006/relationships/hyperlink" Target="https://goo.gl/maps/EMadKhXLQSqDA1ks9" TargetMode="External"/><Relationship Id="rId387" Type="http://schemas.openxmlformats.org/officeDocument/2006/relationships/hyperlink" Target="https://goo.gl/maps/SMw6wBvcc7frgkrB7" TargetMode="External"/><Relationship Id="rId191" Type="http://schemas.openxmlformats.org/officeDocument/2006/relationships/hyperlink" Target="https://goo.gl/maps/SMw6wBvcc7frgkrB7" TargetMode="External"/><Relationship Id="rId205" Type="http://schemas.openxmlformats.org/officeDocument/2006/relationships/hyperlink" Target="https://goo.gl/maps/MdzGGt4Herx6kU9G6" TargetMode="External"/><Relationship Id="rId247" Type="http://schemas.openxmlformats.org/officeDocument/2006/relationships/hyperlink" Target="https://goo.gl/maps/hee3N8FBtqB9nh6M8" TargetMode="External"/><Relationship Id="rId107" Type="http://schemas.openxmlformats.org/officeDocument/2006/relationships/hyperlink" Target="https://goo.gl/maps/QSEro869AQNgysGU9" TargetMode="External"/><Relationship Id="rId289" Type="http://schemas.openxmlformats.org/officeDocument/2006/relationships/hyperlink" Target="https://goo.gl/maps/JTNykdcudLDn7w4m8" TargetMode="External"/><Relationship Id="rId11" Type="http://schemas.openxmlformats.org/officeDocument/2006/relationships/hyperlink" Target="https://goo.gl/maps/MdzGGt4Herx6kU9G6" TargetMode="External"/><Relationship Id="rId53" Type="http://schemas.openxmlformats.org/officeDocument/2006/relationships/hyperlink" Target="https://goo.gl/maps/gBSPY83wvbNLrmKZA" TargetMode="External"/><Relationship Id="rId149" Type="http://schemas.openxmlformats.org/officeDocument/2006/relationships/hyperlink" Target="https://goo.gl/maps/EMadKhXLQSqDA1ks9" TargetMode="External"/><Relationship Id="rId314" Type="http://schemas.openxmlformats.org/officeDocument/2006/relationships/hyperlink" Target="https://goo.gl/maps/eapEVnGtLdqonVM8A" TargetMode="External"/><Relationship Id="rId356" Type="http://schemas.openxmlformats.org/officeDocument/2006/relationships/hyperlink" Target="https://goo.gl/maps/jUng7NWMRFyE2sLe8" TargetMode="External"/><Relationship Id="rId95" Type="http://schemas.openxmlformats.org/officeDocument/2006/relationships/hyperlink" Target="https://goo.gl/maps/c8uds4Kf75WJojgW7" TargetMode="External"/><Relationship Id="rId160" Type="http://schemas.openxmlformats.org/officeDocument/2006/relationships/hyperlink" Target="https://goo.gl/maps/DvGK9mZxrbQPEafc8" TargetMode="External"/><Relationship Id="rId216" Type="http://schemas.openxmlformats.org/officeDocument/2006/relationships/hyperlink" Target="https://goo.gl/maps/pRi8p2NAtPx2jhvU8" TargetMode="External"/><Relationship Id="rId258" Type="http://schemas.openxmlformats.org/officeDocument/2006/relationships/hyperlink" Target="https://goo.gl/maps/zwstm9FjGfErwcVj6" TargetMode="External"/><Relationship Id="rId22" Type="http://schemas.openxmlformats.org/officeDocument/2006/relationships/hyperlink" Target="https://goo.gl/maps/pRi8p2NAtPx2jhvU8" TargetMode="External"/><Relationship Id="rId64" Type="http://schemas.openxmlformats.org/officeDocument/2006/relationships/hyperlink" Target="https://goo.gl/maps/zLhzva18kQndV9zA8" TargetMode="External"/><Relationship Id="rId118" Type="http://schemas.openxmlformats.org/officeDocument/2006/relationships/hyperlink" Target="https://goo.gl/maps/JTwCD3FBou8J8mTh9" TargetMode="External"/><Relationship Id="rId325" Type="http://schemas.openxmlformats.org/officeDocument/2006/relationships/hyperlink" Target="https://goo.gl/maps/qWYWzg5eFS1QmguA6" TargetMode="External"/><Relationship Id="rId367" Type="http://schemas.openxmlformats.org/officeDocument/2006/relationships/hyperlink" Target="https://goo.gl/maps/9yZfUwvH8iYisg3t8" TargetMode="External"/><Relationship Id="rId171" Type="http://schemas.openxmlformats.org/officeDocument/2006/relationships/hyperlink" Target="https://goo.gl/maps/4aKCpC9JvKiGNquCA" TargetMode="External"/><Relationship Id="rId227" Type="http://schemas.openxmlformats.org/officeDocument/2006/relationships/hyperlink" Target="https://goo.gl/maps/8AYpSaLqPyHe5UYe8" TargetMode="External"/><Relationship Id="rId269" Type="http://schemas.openxmlformats.org/officeDocument/2006/relationships/hyperlink" Target="https://goo.gl/maps/Gh85hBUwLksNXCCX9" TargetMode="External"/><Relationship Id="rId33" Type="http://schemas.openxmlformats.org/officeDocument/2006/relationships/hyperlink" Target="https://goo.gl/maps/8AYpSaLqPyHe5UYe8" TargetMode="External"/><Relationship Id="rId129" Type="http://schemas.openxmlformats.org/officeDocument/2006/relationships/hyperlink" Target="https://goo.gl/maps/FFXUSJi9oU8gT5St8" TargetMode="External"/><Relationship Id="rId280" Type="http://schemas.openxmlformats.org/officeDocument/2006/relationships/hyperlink" Target="https://goo.gl/maps/LL7sFxPZwJQAUd2J9" TargetMode="External"/><Relationship Id="rId336" Type="http://schemas.openxmlformats.org/officeDocument/2006/relationships/hyperlink" Target="https://goo.gl/maps/3PkVXhWbSmWsfpBg7" TargetMode="External"/><Relationship Id="rId75" Type="http://schemas.openxmlformats.org/officeDocument/2006/relationships/hyperlink" Target="https://goo.gl/maps/orirP4cwiWmJb1To9" TargetMode="External"/><Relationship Id="rId140" Type="http://schemas.openxmlformats.org/officeDocument/2006/relationships/hyperlink" Target="https://goo.gl/maps/STKeNAmfMFhxry1MA" TargetMode="External"/><Relationship Id="rId182" Type="http://schemas.openxmlformats.org/officeDocument/2006/relationships/hyperlink" Target="https://goo.gl/maps/HkbLtW2fcmNS5tCf8" TargetMode="External"/><Relationship Id="rId378" Type="http://schemas.openxmlformats.org/officeDocument/2006/relationships/hyperlink" Target="https://goo.gl/maps/ktinph4ahmeiJy887" TargetMode="External"/><Relationship Id="rId6" Type="http://schemas.openxmlformats.org/officeDocument/2006/relationships/hyperlink" Target="https://goo.gl/maps/7uPG7w3ZWDyb4cSf9" TargetMode="External"/><Relationship Id="rId238" Type="http://schemas.openxmlformats.org/officeDocument/2006/relationships/hyperlink" Target="https://goo.gl/maps/ANNHTWazU5cs1UMd6" TargetMode="External"/><Relationship Id="rId291" Type="http://schemas.openxmlformats.org/officeDocument/2006/relationships/hyperlink" Target="https://goo.gl/maps/2LyALQsV2abw83JN6" TargetMode="External"/><Relationship Id="rId305" Type="http://schemas.openxmlformats.org/officeDocument/2006/relationships/hyperlink" Target="https://goo.gl/maps/SWEmwMULtcY8Y6iF7" TargetMode="External"/><Relationship Id="rId347" Type="http://schemas.openxmlformats.org/officeDocument/2006/relationships/hyperlink" Target="https://goo.gl/maps/9fqXppysNhpH4iTq8" TargetMode="External"/><Relationship Id="rId44" Type="http://schemas.openxmlformats.org/officeDocument/2006/relationships/hyperlink" Target="https://goo.gl/maps/bwY7t5q2NghgxwN37" TargetMode="External"/><Relationship Id="rId86" Type="http://schemas.openxmlformats.org/officeDocument/2006/relationships/hyperlink" Target="https://goo.gl/maps/RFEMdJus38p9Sdoy6" TargetMode="External"/><Relationship Id="rId151" Type="http://schemas.openxmlformats.org/officeDocument/2006/relationships/hyperlink" Target="https://goo.gl/maps/9fqXppysNhpH4iTq8" TargetMode="External"/><Relationship Id="rId389" Type="http://schemas.openxmlformats.org/officeDocument/2006/relationships/hyperlink" Target="https://goo.gl/maps/3bsEAVbenL4vxXfS8" TargetMode="External"/><Relationship Id="rId193" Type="http://schemas.openxmlformats.org/officeDocument/2006/relationships/hyperlink" Target="https://goo.gl/maps/oVFa87Aya55CHqW4A" TargetMode="External"/><Relationship Id="rId207" Type="http://schemas.openxmlformats.org/officeDocument/2006/relationships/hyperlink" Target="https://goo.gl/maps/SQd3aGLPKcf8giiT8" TargetMode="External"/><Relationship Id="rId249" Type="http://schemas.openxmlformats.org/officeDocument/2006/relationships/hyperlink" Target="https://goo.gl/maps/YdQHfuH1oz5S6imx7" TargetMode="External"/><Relationship Id="rId13" Type="http://schemas.openxmlformats.org/officeDocument/2006/relationships/hyperlink" Target="https://goo.gl/maps/SQd3aGLPKcf8giiT8" TargetMode="External"/><Relationship Id="rId109" Type="http://schemas.openxmlformats.org/officeDocument/2006/relationships/hyperlink" Target="https://goo.gl/maps/8QCqBnoZZRmq6wDm9" TargetMode="External"/><Relationship Id="rId260" Type="http://schemas.openxmlformats.org/officeDocument/2006/relationships/hyperlink" Target="https://goo.gl/maps/gBSPY83wvbNLrmKZA" TargetMode="External"/><Relationship Id="rId316" Type="http://schemas.openxmlformats.org/officeDocument/2006/relationships/hyperlink" Target="https://goo.gl/maps/NzLFNwaXV8DsQFRb7" TargetMode="External"/><Relationship Id="rId55" Type="http://schemas.openxmlformats.org/officeDocument/2006/relationships/hyperlink" Target="https://goo.gl/maps/qbMdCXmog7qJdoWL8" TargetMode="External"/><Relationship Id="rId97" Type="http://schemas.openxmlformats.org/officeDocument/2006/relationships/hyperlink" Target="https://goo.gl/maps/2LyALQsV2abw83JN6" TargetMode="External"/><Relationship Id="rId120" Type="http://schemas.openxmlformats.org/officeDocument/2006/relationships/hyperlink" Target="https://goo.gl/maps/V27CSAm7koKFFQNTA" TargetMode="External"/><Relationship Id="rId358" Type="http://schemas.openxmlformats.org/officeDocument/2006/relationships/hyperlink" Target="https://goo.gl/maps/HXakCdPH9zTyk22t9" TargetMode="External"/><Relationship Id="rId162" Type="http://schemas.openxmlformats.org/officeDocument/2006/relationships/hyperlink" Target="https://goo.gl/maps/DUejqzgEkNJdyp7Y8" TargetMode="External"/><Relationship Id="rId218" Type="http://schemas.openxmlformats.org/officeDocument/2006/relationships/hyperlink" Target="https://goo.gl/maps/chWREHtmD6aDbu1XA" TargetMode="External"/><Relationship Id="rId271" Type="http://schemas.openxmlformats.org/officeDocument/2006/relationships/hyperlink" Target="https://goo.gl/maps/ZZECoWvCoerZSDWT9" TargetMode="External"/><Relationship Id="rId24" Type="http://schemas.openxmlformats.org/officeDocument/2006/relationships/hyperlink" Target="https://goo.gl/maps/chWREHtmD6aDbu1XA" TargetMode="External"/><Relationship Id="rId66" Type="http://schemas.openxmlformats.org/officeDocument/2006/relationships/hyperlink" Target="https://goo.gl/maps/HU2HQDLZaALLutzNA" TargetMode="External"/><Relationship Id="rId131" Type="http://schemas.openxmlformats.org/officeDocument/2006/relationships/hyperlink" Target="https://goo.gl/maps/hkGustvwPxwFm6Uv5" TargetMode="External"/><Relationship Id="rId327" Type="http://schemas.openxmlformats.org/officeDocument/2006/relationships/hyperlink" Target="https://goo.gl/maps/fRpVj8mSmn9ZdS8X9" TargetMode="External"/><Relationship Id="rId369" Type="http://schemas.openxmlformats.org/officeDocument/2006/relationships/hyperlink" Target="https://goo.gl/maps/guthnDmxfpUPPmnS9" TargetMode="External"/><Relationship Id="rId173" Type="http://schemas.openxmlformats.org/officeDocument/2006/relationships/hyperlink" Target="https://goo.gl/maps/V3LzUkF98GM1fHUb9" TargetMode="External"/><Relationship Id="rId229" Type="http://schemas.openxmlformats.org/officeDocument/2006/relationships/hyperlink" Target="https://goo.gl/maps/nNmiVhAbY4THu48k9" TargetMode="External"/><Relationship Id="rId380" Type="http://schemas.openxmlformats.org/officeDocument/2006/relationships/hyperlink" Target="https://goo.gl/maps/Gd9ssMDuiPD36Wfv6" TargetMode="External"/><Relationship Id="rId240" Type="http://schemas.openxmlformats.org/officeDocument/2006/relationships/hyperlink" Target="https://goo.gl/maps/tMbdnANYqBf4uCNs6" TargetMode="External"/><Relationship Id="rId35" Type="http://schemas.openxmlformats.org/officeDocument/2006/relationships/hyperlink" Target="https://goo.gl/maps/nNmiVhAbY4THu48k9" TargetMode="External"/><Relationship Id="rId77" Type="http://schemas.openxmlformats.org/officeDocument/2006/relationships/hyperlink" Target="https://goo.gl/maps/XhfbvjdDzvUKNFK86" TargetMode="External"/><Relationship Id="rId100" Type="http://schemas.openxmlformats.org/officeDocument/2006/relationships/hyperlink" Target="https://goo.gl/maps/WAqJznq3wvmsSNAL6" TargetMode="External"/><Relationship Id="rId282" Type="http://schemas.openxmlformats.org/officeDocument/2006/relationships/hyperlink" Target="https://goo.gl/maps/jiEofXSuwAcZGm7U7" TargetMode="External"/><Relationship Id="rId338" Type="http://schemas.openxmlformats.org/officeDocument/2006/relationships/hyperlink" Target="https://goo.gl/maps/uq276gXDnhHsqjoB9" TargetMode="External"/><Relationship Id="rId8" Type="http://schemas.openxmlformats.org/officeDocument/2006/relationships/hyperlink" Target="https://goo.gl/maps/DvLsFhBuErucPz2d9" TargetMode="External"/><Relationship Id="rId142" Type="http://schemas.openxmlformats.org/officeDocument/2006/relationships/hyperlink" Target="https://goo.gl/maps/uq276gXDnhHsqjoB9" TargetMode="External"/><Relationship Id="rId184" Type="http://schemas.openxmlformats.org/officeDocument/2006/relationships/hyperlink" Target="https://goo.gl/maps/7VrgdJcwVyjo3yuk9" TargetMode="External"/><Relationship Id="rId251" Type="http://schemas.openxmlformats.org/officeDocument/2006/relationships/hyperlink" Target="https://goo.gl/maps/dAvbMCKLXwho4PQH6" TargetMode="External"/><Relationship Id="rId46" Type="http://schemas.openxmlformats.org/officeDocument/2006/relationships/hyperlink" Target="https://goo.gl/maps/BL8svUkSMXoa6wfH8" TargetMode="External"/><Relationship Id="rId293" Type="http://schemas.openxmlformats.org/officeDocument/2006/relationships/hyperlink" Target="https://goo.gl/maps/GLGFuXLwNqqvRnVj8" TargetMode="External"/><Relationship Id="rId307" Type="http://schemas.openxmlformats.org/officeDocument/2006/relationships/hyperlink" Target="https://goo.gl/maps/XSyrs7c8p7tQzMTt6" TargetMode="External"/><Relationship Id="rId349" Type="http://schemas.openxmlformats.org/officeDocument/2006/relationships/hyperlink" Target="https://goo.gl/maps/St3chvjqW6EZ4vQV6" TargetMode="External"/><Relationship Id="rId88" Type="http://schemas.openxmlformats.org/officeDocument/2006/relationships/hyperlink" Target="https://goo.gl/maps/Mv4ZDQDjxZDcrBkcA" TargetMode="External"/><Relationship Id="rId111" Type="http://schemas.openxmlformats.org/officeDocument/2006/relationships/hyperlink" Target="https://goo.gl/maps/SWEmwMULtcY8Y6iF7" TargetMode="External"/><Relationship Id="rId153" Type="http://schemas.openxmlformats.org/officeDocument/2006/relationships/hyperlink" Target="https://goo.gl/maps/3bsEAVbenL4vxXfS8" TargetMode="External"/><Relationship Id="rId195" Type="http://schemas.openxmlformats.org/officeDocument/2006/relationships/hyperlink" Target="https://goo.gl/maps/jhfJYwDoSropthco6" TargetMode="External"/><Relationship Id="rId209" Type="http://schemas.openxmlformats.org/officeDocument/2006/relationships/hyperlink" Target="https://goo.gl/maps/mkMHkeeM8fQNrPAd6" TargetMode="External"/><Relationship Id="rId360" Type="http://schemas.openxmlformats.org/officeDocument/2006/relationships/hyperlink" Target="https://goo.gl/maps/WsVuQMxXeojELGYL7" TargetMode="External"/><Relationship Id="rId220" Type="http://schemas.openxmlformats.org/officeDocument/2006/relationships/hyperlink" Target="https://goo.gl/maps/d1LyRJoWYuFFhvwz6" TargetMode="External"/><Relationship Id="rId15" Type="http://schemas.openxmlformats.org/officeDocument/2006/relationships/hyperlink" Target="https://goo.gl/maps/mkMHkeeM8fQNrPAd6" TargetMode="External"/><Relationship Id="rId57" Type="http://schemas.openxmlformats.org/officeDocument/2006/relationships/hyperlink" Target="https://goo.gl/maps/FAJi7WJqSg7Qs1Ci7" TargetMode="External"/><Relationship Id="rId262" Type="http://schemas.openxmlformats.org/officeDocument/2006/relationships/hyperlink" Target="https://goo.gl/maps/XEWguaQHCxBVcSyT9" TargetMode="External"/><Relationship Id="rId318" Type="http://schemas.openxmlformats.org/officeDocument/2006/relationships/hyperlink" Target="https://goo.gl/maps/y4b8uV2MVQfBBPp46" TargetMode="External"/><Relationship Id="rId99" Type="http://schemas.openxmlformats.org/officeDocument/2006/relationships/hyperlink" Target="https://goo.gl/maps/m6yh9DaUb9LPLs6w8" TargetMode="External"/><Relationship Id="rId122" Type="http://schemas.openxmlformats.org/officeDocument/2006/relationships/hyperlink" Target="https://goo.gl/maps/QRSbqYKD5Hcziot4A" TargetMode="External"/><Relationship Id="rId164" Type="http://schemas.openxmlformats.org/officeDocument/2006/relationships/hyperlink" Target="https://goo.gl/maps/2wkfgFj6pLuigBCx6" TargetMode="External"/><Relationship Id="rId371" Type="http://schemas.openxmlformats.org/officeDocument/2006/relationships/hyperlink" Target="https://goo.gl/maps/JNuTJCofjVTLxkju6" TargetMode="External"/><Relationship Id="rId26" Type="http://schemas.openxmlformats.org/officeDocument/2006/relationships/hyperlink" Target="https://goo.gl/maps/d1LyRJoWYuFFhvwz6" TargetMode="External"/><Relationship Id="rId231" Type="http://schemas.openxmlformats.org/officeDocument/2006/relationships/hyperlink" Target="https://goo.gl/maps/zLhzva18kQndV9zA8" TargetMode="External"/><Relationship Id="rId273" Type="http://schemas.openxmlformats.org/officeDocument/2006/relationships/hyperlink" Target="https://goo.gl/maps/XhfbvjdDzvUKNFK86" TargetMode="External"/><Relationship Id="rId329" Type="http://schemas.openxmlformats.org/officeDocument/2006/relationships/hyperlink" Target="https://goo.gl/maps/vR1gpS2XknTBCJ1c7" TargetMode="External"/><Relationship Id="rId68" Type="http://schemas.openxmlformats.org/officeDocument/2006/relationships/hyperlink" Target="https://goo.gl/maps/CgBGoC1LJ5w9E49G7" TargetMode="External"/><Relationship Id="rId133" Type="http://schemas.openxmlformats.org/officeDocument/2006/relationships/hyperlink" Target="https://goo.gl/maps/pgEgjTsVcBF5mQpc6" TargetMode="External"/><Relationship Id="rId175" Type="http://schemas.openxmlformats.org/officeDocument/2006/relationships/hyperlink" Target="https://goo.gl/maps/w4wvWSbrwC8UWeou6" TargetMode="External"/><Relationship Id="rId340" Type="http://schemas.openxmlformats.org/officeDocument/2006/relationships/hyperlink" Target="https://goo.gl/maps/dc1LGNp2TR76vf9Z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SQd3aGLPKcf8giiT8" TargetMode="External"/><Relationship Id="rId18" Type="http://schemas.openxmlformats.org/officeDocument/2006/relationships/hyperlink" Target="https://goo.gl/maps/www1goC3xfrPW2yX6" TargetMode="External"/><Relationship Id="rId26" Type="http://schemas.openxmlformats.org/officeDocument/2006/relationships/hyperlink" Target="https://goo.gl/maps/d1LyRJoWYuFFhvwz6" TargetMode="External"/><Relationship Id="rId21" Type="http://schemas.openxmlformats.org/officeDocument/2006/relationships/hyperlink" Target="https://goo.gl/maps/JUvE1cE1ZXFhdoQv8" TargetMode="External"/><Relationship Id="rId34" Type="http://schemas.openxmlformats.org/officeDocument/2006/relationships/hyperlink" Target="https://goo.gl/maps/D7DBnYaRE3upFAHJ8" TargetMode="External"/><Relationship Id="rId7" Type="http://schemas.openxmlformats.org/officeDocument/2006/relationships/hyperlink" Target="https://goo.gl/maps/YH8p9autPRCDXvcH8" TargetMode="External"/><Relationship Id="rId12" Type="http://schemas.openxmlformats.org/officeDocument/2006/relationships/hyperlink" Target="https://goo.gl/maps/3sY42bw5it2h95tw8" TargetMode="External"/><Relationship Id="rId17" Type="http://schemas.openxmlformats.org/officeDocument/2006/relationships/hyperlink" Target="https://goo.gl/maps/4wjsK6WrPoaTLh2z8" TargetMode="External"/><Relationship Id="rId25" Type="http://schemas.openxmlformats.org/officeDocument/2006/relationships/hyperlink" Target="https://goo.gl/maps/xnUBBFe2YMhqShNe8" TargetMode="External"/><Relationship Id="rId33" Type="http://schemas.openxmlformats.org/officeDocument/2006/relationships/hyperlink" Target="https://goo.gl/maps/8AYpSaLqPyHe5UYe8" TargetMode="External"/><Relationship Id="rId2" Type="http://schemas.openxmlformats.org/officeDocument/2006/relationships/hyperlink" Target="https://goo.gl/maps/jhfJYwDoSropthco6" TargetMode="External"/><Relationship Id="rId16" Type="http://schemas.openxmlformats.org/officeDocument/2006/relationships/hyperlink" Target="https://goo.gl/maps/Kmh8vv1cGWMkYyuw6" TargetMode="External"/><Relationship Id="rId20" Type="http://schemas.openxmlformats.org/officeDocument/2006/relationships/hyperlink" Target="https://goo.gl/maps/h7BC7MojUo2GpR1i9" TargetMode="External"/><Relationship Id="rId29" Type="http://schemas.openxmlformats.org/officeDocument/2006/relationships/hyperlink" Target="https://goo.gl/maps/hzucZh8xFXqR1gKHA" TargetMode="External"/><Relationship Id="rId1" Type="http://schemas.openxmlformats.org/officeDocument/2006/relationships/hyperlink" Target="https://goo.gl/maps/hPkYfPMd8cwg7ei57" TargetMode="External"/><Relationship Id="rId6" Type="http://schemas.openxmlformats.org/officeDocument/2006/relationships/hyperlink" Target="https://goo.gl/maps/7uPG7w3ZWDyb4cSf9" TargetMode="External"/><Relationship Id="rId11" Type="http://schemas.openxmlformats.org/officeDocument/2006/relationships/hyperlink" Target="https://goo.gl/maps/MdzGGt4Herx6kU9G6" TargetMode="External"/><Relationship Id="rId24" Type="http://schemas.openxmlformats.org/officeDocument/2006/relationships/hyperlink" Target="https://goo.gl/maps/chWREHtmD6aDbu1XA" TargetMode="External"/><Relationship Id="rId32" Type="http://schemas.openxmlformats.org/officeDocument/2006/relationships/hyperlink" Target="https://goo.gl/maps/B373ooP48anxeSPJ9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goo.gl/maps/zws5tjhHSe2TJ4RU9" TargetMode="External"/><Relationship Id="rId15" Type="http://schemas.openxmlformats.org/officeDocument/2006/relationships/hyperlink" Target="https://goo.gl/maps/mkMHkeeM8fQNrPAd6" TargetMode="External"/><Relationship Id="rId23" Type="http://schemas.openxmlformats.org/officeDocument/2006/relationships/hyperlink" Target="https://goo.gl/maps/PQGfAmit8LnQgi8b9" TargetMode="External"/><Relationship Id="rId28" Type="http://schemas.openxmlformats.org/officeDocument/2006/relationships/hyperlink" Target="https://goo.gl/maps/E83YhvRxhdwsyL6DA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s://goo.gl/maps/q3AAAe4DpUJy1GnVA" TargetMode="External"/><Relationship Id="rId19" Type="http://schemas.openxmlformats.org/officeDocument/2006/relationships/hyperlink" Target="https://goo.gl/maps/pJX9FV8eKCiKbKn46" TargetMode="External"/><Relationship Id="rId31" Type="http://schemas.openxmlformats.org/officeDocument/2006/relationships/hyperlink" Target="https://goo.gl/maps/BAQcZx5MjQhPw9YQ9" TargetMode="External"/><Relationship Id="rId4" Type="http://schemas.openxmlformats.org/officeDocument/2006/relationships/hyperlink" Target="https://goo.gl/maps/iLeCnyxG1W1mumz17" TargetMode="External"/><Relationship Id="rId9" Type="http://schemas.openxmlformats.org/officeDocument/2006/relationships/hyperlink" Target="https://goo.gl/maps/JGP2A9XHxmqSxJWcA" TargetMode="External"/><Relationship Id="rId14" Type="http://schemas.openxmlformats.org/officeDocument/2006/relationships/hyperlink" Target="https://goo.gl/maps/sf722gyvberyfGuu5" TargetMode="External"/><Relationship Id="rId22" Type="http://schemas.openxmlformats.org/officeDocument/2006/relationships/hyperlink" Target="https://goo.gl/maps/pRi8p2NAtPx2jhvU8" TargetMode="External"/><Relationship Id="rId27" Type="http://schemas.openxmlformats.org/officeDocument/2006/relationships/hyperlink" Target="https://goo.gl/maps/JbLdJuLUkXDCfX1n7" TargetMode="External"/><Relationship Id="rId30" Type="http://schemas.openxmlformats.org/officeDocument/2006/relationships/hyperlink" Target="https://goo.gl/maps/AAevq7sJDMgwCMpC8" TargetMode="External"/><Relationship Id="rId35" Type="http://schemas.openxmlformats.org/officeDocument/2006/relationships/hyperlink" Target="https://goo.gl/maps/nNmiVhAbY4THu48k9" TargetMode="External"/><Relationship Id="rId8" Type="http://schemas.openxmlformats.org/officeDocument/2006/relationships/hyperlink" Target="https://goo.gl/maps/DvLsFhBuErucPz2d9" TargetMode="External"/><Relationship Id="rId3" Type="http://schemas.openxmlformats.org/officeDocument/2006/relationships/hyperlink" Target="https://goo.gl/maps/rvfKc5bkAk5gc5o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n52vp5Y9VqNbf7JW8" TargetMode="External"/><Relationship Id="rId18" Type="http://schemas.openxmlformats.org/officeDocument/2006/relationships/hyperlink" Target="https://goo.gl/maps/gBSPY83wvbNLrmKZA" TargetMode="External"/><Relationship Id="rId26" Type="http://schemas.openxmlformats.org/officeDocument/2006/relationships/hyperlink" Target="https://goo.gl/maps/Gh85hBUwLksNXCCX9" TargetMode="External"/><Relationship Id="rId39" Type="http://schemas.openxmlformats.org/officeDocument/2006/relationships/hyperlink" Target="https://goo.gl/maps/gP7fpXwGtS2q8fB68" TargetMode="External"/><Relationship Id="rId21" Type="http://schemas.openxmlformats.org/officeDocument/2006/relationships/hyperlink" Target="https://goo.gl/maps/63yCrA3oM2xeeV3S9" TargetMode="External"/><Relationship Id="rId34" Type="http://schemas.openxmlformats.org/officeDocument/2006/relationships/hyperlink" Target="https://goo.gl/maps/dmZXrFiNfVJN7b4GA" TargetMode="External"/><Relationship Id="rId42" Type="http://schemas.openxmlformats.org/officeDocument/2006/relationships/hyperlink" Target="https://goo.gl/maps/XhfbvjdDzvUKNFK86" TargetMode="External"/><Relationship Id="rId47" Type="http://schemas.openxmlformats.org/officeDocument/2006/relationships/printerSettings" Target="../printerSettings/printerSettings4.bin"/><Relationship Id="rId7" Type="http://schemas.openxmlformats.org/officeDocument/2006/relationships/hyperlink" Target="https://goo.gl/maps/gkYFJcFtLqfquqWQ7" TargetMode="External"/><Relationship Id="rId2" Type="http://schemas.openxmlformats.org/officeDocument/2006/relationships/hyperlink" Target="https://goo.gl/maps/58NE6SzmdTevB1EM6" TargetMode="External"/><Relationship Id="rId16" Type="http://schemas.openxmlformats.org/officeDocument/2006/relationships/hyperlink" Target="https://goo.gl/maps/zwstm9FjGfErwcVj6" TargetMode="External"/><Relationship Id="rId29" Type="http://schemas.openxmlformats.org/officeDocument/2006/relationships/hyperlink" Target="https://goo.gl/maps/zLhzva18kQndV9zA8" TargetMode="External"/><Relationship Id="rId1" Type="http://schemas.openxmlformats.org/officeDocument/2006/relationships/hyperlink" Target="https://goo.gl/maps/hee3N8FBtqB9nh6M8" TargetMode="External"/><Relationship Id="rId6" Type="http://schemas.openxmlformats.org/officeDocument/2006/relationships/hyperlink" Target="https://goo.gl/maps/uhLnXfPXm55SVuEW8" TargetMode="External"/><Relationship Id="rId11" Type="http://schemas.openxmlformats.org/officeDocument/2006/relationships/hyperlink" Target="https://goo.gl/maps/BL8svUkSMXoa6wfH8" TargetMode="External"/><Relationship Id="rId24" Type="http://schemas.openxmlformats.org/officeDocument/2006/relationships/hyperlink" Target="https://goo.gl/maps/pQhrRqFf8JTVjF9y6" TargetMode="External"/><Relationship Id="rId32" Type="http://schemas.openxmlformats.org/officeDocument/2006/relationships/hyperlink" Target="https://goo.gl/maps/UtKgPSxGtFqBJYNY9" TargetMode="External"/><Relationship Id="rId37" Type="http://schemas.openxmlformats.org/officeDocument/2006/relationships/hyperlink" Target="https://goo.gl/maps/tMbdnANYqBf4uCNs6" TargetMode="External"/><Relationship Id="rId40" Type="http://schemas.openxmlformats.org/officeDocument/2006/relationships/hyperlink" Target="https://goo.gl/maps/orirP4cwiWmJb1To9" TargetMode="External"/><Relationship Id="rId45" Type="http://schemas.openxmlformats.org/officeDocument/2006/relationships/hyperlink" Target="https://goo.gl/maps/nYRQmho2GD4p1RQk8" TargetMode="External"/><Relationship Id="rId5" Type="http://schemas.openxmlformats.org/officeDocument/2006/relationships/hyperlink" Target="https://goo.gl/maps/j6ChjH2aDEfxi8TK7" TargetMode="External"/><Relationship Id="rId15" Type="http://schemas.openxmlformats.org/officeDocument/2006/relationships/hyperlink" Target="https://goo.gl/maps/xPQKVD4BUdZ3Y4Hz9" TargetMode="External"/><Relationship Id="rId23" Type="http://schemas.openxmlformats.org/officeDocument/2006/relationships/hyperlink" Target="https://goo.gl/maps/bagXM7tTGPQwMYaF9" TargetMode="External"/><Relationship Id="rId28" Type="http://schemas.openxmlformats.org/officeDocument/2006/relationships/hyperlink" Target="https://goo.gl/maps/ZZECoWvCoerZSDWT9" TargetMode="External"/><Relationship Id="rId36" Type="http://schemas.openxmlformats.org/officeDocument/2006/relationships/hyperlink" Target="https://goo.gl/maps/dpiKESnzCkkXiQ1R7" TargetMode="External"/><Relationship Id="rId10" Type="http://schemas.openxmlformats.org/officeDocument/2006/relationships/hyperlink" Target="https://goo.gl/maps/dAvbMCKLXwho4PQH6" TargetMode="External"/><Relationship Id="rId19" Type="http://schemas.openxmlformats.org/officeDocument/2006/relationships/hyperlink" Target="https://goo.gl/maps/j1y3Rbkj5XDtJpcQ7" TargetMode="External"/><Relationship Id="rId31" Type="http://schemas.openxmlformats.org/officeDocument/2006/relationships/hyperlink" Target="https://goo.gl/maps/HU2HQDLZaALLutzNA" TargetMode="External"/><Relationship Id="rId44" Type="http://schemas.openxmlformats.org/officeDocument/2006/relationships/hyperlink" Target="https://goo.gl/maps/nYRQmho2GD4p1RQk8" TargetMode="External"/><Relationship Id="rId4" Type="http://schemas.openxmlformats.org/officeDocument/2006/relationships/hyperlink" Target="https://goo.gl/maps/Zq2mCmTjHYhgRvkT7" TargetMode="External"/><Relationship Id="rId9" Type="http://schemas.openxmlformats.org/officeDocument/2006/relationships/hyperlink" Target="https://goo.gl/maps/bwY7t5q2NghgxwN37" TargetMode="External"/><Relationship Id="rId14" Type="http://schemas.openxmlformats.org/officeDocument/2006/relationships/hyperlink" Target="https://goo.gl/maps/sAFtcBk6bowVENeZ9" TargetMode="External"/><Relationship Id="rId22" Type="http://schemas.openxmlformats.org/officeDocument/2006/relationships/hyperlink" Target="https://goo.gl/maps/FAJi7WJqSg7Qs1Ci7" TargetMode="External"/><Relationship Id="rId27" Type="http://schemas.openxmlformats.org/officeDocument/2006/relationships/hyperlink" Target="https://goo.gl/maps/Vo5fmiK1oKCjGkkb7" TargetMode="External"/><Relationship Id="rId30" Type="http://schemas.openxmlformats.org/officeDocument/2006/relationships/hyperlink" Target="https://goo.gl/maps/9o6p3TdXmM9XShm47" TargetMode="External"/><Relationship Id="rId35" Type="http://schemas.openxmlformats.org/officeDocument/2006/relationships/hyperlink" Target="https://goo.gl/maps/ANNHTWazU5cs1UMd6" TargetMode="External"/><Relationship Id="rId43" Type="http://schemas.openxmlformats.org/officeDocument/2006/relationships/hyperlink" Target="https://goo.gl/maps/NtisF47hNqnDf85j9" TargetMode="External"/><Relationship Id="rId48" Type="http://schemas.openxmlformats.org/officeDocument/2006/relationships/drawing" Target="../drawings/drawing2.xml"/><Relationship Id="rId8" Type="http://schemas.openxmlformats.org/officeDocument/2006/relationships/hyperlink" Target="https://goo.gl/maps/YdQHfuH1oz5S6imx7" TargetMode="External"/><Relationship Id="rId3" Type="http://schemas.openxmlformats.org/officeDocument/2006/relationships/hyperlink" Target="https://goo.gl/maps/7h3URXZ9QoksWrUp9" TargetMode="External"/><Relationship Id="rId12" Type="http://schemas.openxmlformats.org/officeDocument/2006/relationships/hyperlink" Target="https://goo.gl/maps/ydZDMFydquuo8dxt8" TargetMode="External"/><Relationship Id="rId17" Type="http://schemas.openxmlformats.org/officeDocument/2006/relationships/hyperlink" Target="https://goo.gl/maps/Wbu9Jo1K2usTHk9f6" TargetMode="External"/><Relationship Id="rId25" Type="http://schemas.openxmlformats.org/officeDocument/2006/relationships/hyperlink" Target="https://goo.gl/maps/TEiLZNNZPutodsRo8" TargetMode="External"/><Relationship Id="rId33" Type="http://schemas.openxmlformats.org/officeDocument/2006/relationships/hyperlink" Target="https://goo.gl/maps/CgBGoC1LJ5w9E49G7" TargetMode="External"/><Relationship Id="rId38" Type="http://schemas.openxmlformats.org/officeDocument/2006/relationships/hyperlink" Target="https://goo.gl/maps/qiPb7Qe5j4hpMxWdA" TargetMode="External"/><Relationship Id="rId46" Type="http://schemas.openxmlformats.org/officeDocument/2006/relationships/hyperlink" Target="https://goo.gl/maps/rbH9Ge32aDdLZobY7" TargetMode="External"/><Relationship Id="rId20" Type="http://schemas.openxmlformats.org/officeDocument/2006/relationships/hyperlink" Target="https://goo.gl/maps/qbMdCXmog7qJdoWL8" TargetMode="External"/><Relationship Id="rId41" Type="http://schemas.openxmlformats.org/officeDocument/2006/relationships/hyperlink" Target="https://goo.gl/maps/wewU4w94g1PzNYss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JGjS1bwFpjqEyuyx6" TargetMode="External"/><Relationship Id="rId13" Type="http://schemas.openxmlformats.org/officeDocument/2006/relationships/hyperlink" Target="https://goo.gl/maps/JTNykdcudLDn7w4m8" TargetMode="External"/><Relationship Id="rId18" Type="http://schemas.openxmlformats.org/officeDocument/2006/relationships/printerSettings" Target="../printerSettings/printerSettings6.bin"/><Relationship Id="rId3" Type="http://schemas.openxmlformats.org/officeDocument/2006/relationships/hyperlink" Target="https://goo.gl/maps/SrFHPWH71VkqebWA9" TargetMode="External"/><Relationship Id="rId7" Type="http://schemas.openxmlformats.org/officeDocument/2006/relationships/hyperlink" Target="https://goo.gl/maps/Mv4ZDQDjxZDcrBkcA" TargetMode="External"/><Relationship Id="rId12" Type="http://schemas.openxmlformats.org/officeDocument/2006/relationships/hyperlink" Target="https://goo.gl/maps/naT1sbDTasykJHcy7" TargetMode="External"/><Relationship Id="rId17" Type="http://schemas.openxmlformats.org/officeDocument/2006/relationships/hyperlink" Target="https://goo.gl/maps/GLGFuXLwNqqvRnVj8" TargetMode="External"/><Relationship Id="rId2" Type="http://schemas.openxmlformats.org/officeDocument/2006/relationships/hyperlink" Target="https://goo.gl/maps/XfSzMVoDb6qAyd4e6" TargetMode="External"/><Relationship Id="rId16" Type="http://schemas.openxmlformats.org/officeDocument/2006/relationships/hyperlink" Target="https://goo.gl/maps/2LyALQsV2abw83JN6" TargetMode="External"/><Relationship Id="rId1" Type="http://schemas.openxmlformats.org/officeDocument/2006/relationships/hyperlink" Target="https://goo.gl/maps/yDKnTL4BdU3kqVox7" TargetMode="External"/><Relationship Id="rId6" Type="http://schemas.openxmlformats.org/officeDocument/2006/relationships/hyperlink" Target="https://goo.gl/maps/jiEofXSuwAcZGm7U7" TargetMode="External"/><Relationship Id="rId11" Type="http://schemas.openxmlformats.org/officeDocument/2006/relationships/hyperlink" Target="https://goo.gl/maps/2EcvwKMe8reJgWKFA" TargetMode="External"/><Relationship Id="rId5" Type="http://schemas.openxmlformats.org/officeDocument/2006/relationships/hyperlink" Target="https://goo.gl/maps/RFEMdJus38p9Sdoy6" TargetMode="External"/><Relationship Id="rId15" Type="http://schemas.openxmlformats.org/officeDocument/2006/relationships/hyperlink" Target="https://goo.gl/maps/2LyALQsV2abw83JN6" TargetMode="External"/><Relationship Id="rId10" Type="http://schemas.openxmlformats.org/officeDocument/2006/relationships/hyperlink" Target="https://goo.gl/maps/vg31sCNitV4DLBLYA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goo.gl/maps/LL7sFxPZwJQAUd2J9" TargetMode="External"/><Relationship Id="rId9" Type="http://schemas.openxmlformats.org/officeDocument/2006/relationships/hyperlink" Target="https://goo.gl/maps/ArCjTXNW2Xj82yNA7" TargetMode="External"/><Relationship Id="rId14" Type="http://schemas.openxmlformats.org/officeDocument/2006/relationships/hyperlink" Target="https://goo.gl/maps/c8uds4Kf75WJojgW7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bdUM8Y1ywPcHz6fx6" TargetMode="External"/><Relationship Id="rId3" Type="http://schemas.openxmlformats.org/officeDocument/2006/relationships/hyperlink" Target="https://goo.gl/maps/2JW8WHCMdYh3uSdx6" TargetMode="External"/><Relationship Id="rId7" Type="http://schemas.openxmlformats.org/officeDocument/2006/relationships/hyperlink" Target="https://goo.gl/maps/NkPqzzP5mhzT12nP8" TargetMode="External"/><Relationship Id="rId2" Type="http://schemas.openxmlformats.org/officeDocument/2006/relationships/hyperlink" Target="https://goo.gl/maps/WAqJznq3wvmsSNAL6" TargetMode="External"/><Relationship Id="rId1" Type="http://schemas.openxmlformats.org/officeDocument/2006/relationships/hyperlink" Target="https://goo.gl/maps/m6yh9DaUb9LPLs6w8" TargetMode="External"/><Relationship Id="rId6" Type="http://schemas.openxmlformats.org/officeDocument/2006/relationships/hyperlink" Target="https://goo.gl/maps/DmqPztTBZB8AWcA3A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goo.gl/maps/Ez2Df5WkBdaxuB3dA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goo.gl/maps/Q3neMJRP19cLcTht5" TargetMode="External"/><Relationship Id="rId9" Type="http://schemas.openxmlformats.org/officeDocument/2006/relationships/hyperlink" Target="https://goo.gl/maps/QSEro869AQNgysGU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opLeftCell="G1" zoomScale="80" zoomScaleNormal="80" workbookViewId="0">
      <selection activeCell="K6" sqref="K6"/>
    </sheetView>
  </sheetViews>
  <sheetFormatPr baseColWidth="10" defaultColWidth="11.42578125" defaultRowHeight="15" x14ac:dyDescent="0.25"/>
  <cols>
    <col min="1" max="1" width="6.7109375" style="1" customWidth="1"/>
    <col min="2" max="2" width="40.7109375" style="1" customWidth="1"/>
    <col min="3" max="3" width="8" style="71" customWidth="1"/>
    <col min="4" max="4" width="17" style="71" bestFit="1" customWidth="1"/>
    <col min="5" max="5" width="6.85546875" style="71" customWidth="1"/>
    <col min="6" max="6" width="38.5703125" style="1" bestFit="1" customWidth="1"/>
    <col min="7" max="7" width="8" style="71" customWidth="1"/>
    <col min="8" max="8" width="9.85546875" style="71" bestFit="1" customWidth="1"/>
    <col min="9" max="9" width="7" style="71" bestFit="1" customWidth="1"/>
    <col min="10" max="10" width="36.28515625" style="1" customWidth="1"/>
    <col min="11" max="11" width="6.7109375" style="71" bestFit="1" customWidth="1"/>
    <col min="12" max="12" width="9.85546875" style="71" bestFit="1" customWidth="1"/>
    <col min="13" max="13" width="7" style="71" bestFit="1" customWidth="1"/>
    <col min="14" max="14" width="29.5703125" style="1" customWidth="1"/>
    <col min="15" max="15" width="6.7109375" style="71" bestFit="1" customWidth="1"/>
    <col min="16" max="16" width="9.85546875" style="71" bestFit="1" customWidth="1"/>
    <col min="17" max="17" width="7" style="71" bestFit="1" customWidth="1"/>
    <col min="18" max="18" width="38.85546875" style="1" customWidth="1"/>
    <col min="19" max="19" width="6.7109375" style="71" bestFit="1" customWidth="1"/>
    <col min="20" max="20" width="9.85546875" style="71" bestFit="1" customWidth="1"/>
    <col min="21" max="21" width="7" style="71" bestFit="1" customWidth="1"/>
    <col min="22" max="22" width="28.85546875" style="1" customWidth="1"/>
    <col min="23" max="23" width="6.7109375" style="71" bestFit="1" customWidth="1"/>
    <col min="24" max="24" width="9.85546875" style="71" bestFit="1" customWidth="1"/>
    <col min="25" max="25" width="7" style="71" bestFit="1" customWidth="1"/>
    <col min="26" max="26" width="44" style="1" customWidth="1"/>
    <col min="27" max="27" width="7.7109375" style="71" customWidth="1"/>
    <col min="28" max="28" width="10.85546875" style="71" bestFit="1" customWidth="1"/>
    <col min="29" max="16384" width="11.42578125" style="1"/>
  </cols>
  <sheetData>
    <row r="1" spans="1:29" ht="15.75" thickBot="1" x14ac:dyDescent="0.3">
      <c r="A1" s="696" t="s">
        <v>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  <c r="V1" s="697"/>
      <c r="W1" s="697"/>
      <c r="X1" s="697"/>
      <c r="Y1" s="697"/>
      <c r="Z1" s="697"/>
      <c r="AA1" s="697"/>
      <c r="AB1" s="697"/>
      <c r="AC1" s="697"/>
    </row>
    <row r="2" spans="1:29" ht="15.75" thickBot="1" x14ac:dyDescent="0.3">
      <c r="A2" s="712" t="s">
        <v>1</v>
      </c>
      <c r="B2" s="717" t="s">
        <v>2</v>
      </c>
      <c r="C2" s="718"/>
      <c r="D2" s="718"/>
      <c r="E2" s="719"/>
      <c r="F2" s="714" t="s">
        <v>3</v>
      </c>
      <c r="G2" s="715"/>
      <c r="H2" s="716"/>
      <c r="I2" s="716"/>
      <c r="J2" s="720" t="s">
        <v>4</v>
      </c>
      <c r="K2" s="721"/>
      <c r="L2" s="721"/>
      <c r="M2" s="722"/>
      <c r="N2" s="723" t="s">
        <v>5</v>
      </c>
      <c r="O2" s="723"/>
      <c r="P2" s="723"/>
      <c r="Q2" s="724"/>
      <c r="R2" s="727" t="s">
        <v>6</v>
      </c>
      <c r="S2" s="728"/>
      <c r="T2" s="729"/>
      <c r="U2" s="730"/>
      <c r="V2" s="725" t="s">
        <v>7</v>
      </c>
      <c r="W2" s="726"/>
      <c r="X2" s="726"/>
      <c r="Y2" s="726"/>
      <c r="Z2" s="731" t="s">
        <v>8</v>
      </c>
      <c r="AA2" s="732"/>
      <c r="AB2" s="732"/>
      <c r="AC2" s="733"/>
    </row>
    <row r="3" spans="1:29" ht="15.75" customHeight="1" thickBot="1" x14ac:dyDescent="0.3">
      <c r="A3" s="713"/>
      <c r="B3" s="11" t="s">
        <v>187</v>
      </c>
      <c r="C3" s="15" t="s">
        <v>10</v>
      </c>
      <c r="D3" s="13" t="s">
        <v>813</v>
      </c>
      <c r="E3" s="375" t="s">
        <v>194</v>
      </c>
      <c r="F3" s="11" t="s">
        <v>187</v>
      </c>
      <c r="G3" s="13" t="s">
        <v>10</v>
      </c>
      <c r="H3" s="13" t="s">
        <v>813</v>
      </c>
      <c r="I3" s="16" t="s">
        <v>194</v>
      </c>
      <c r="J3" s="11" t="s">
        <v>187</v>
      </c>
      <c r="K3" s="15" t="s">
        <v>10</v>
      </c>
      <c r="L3" s="15" t="s">
        <v>813</v>
      </c>
      <c r="M3" s="12" t="s">
        <v>194</v>
      </c>
      <c r="N3" s="14" t="s">
        <v>187</v>
      </c>
      <c r="O3" s="15" t="s">
        <v>10</v>
      </c>
      <c r="P3" s="15" t="s">
        <v>813</v>
      </c>
      <c r="Q3" s="12" t="s">
        <v>194</v>
      </c>
      <c r="R3" s="84" t="s">
        <v>187</v>
      </c>
      <c r="S3" s="85" t="s">
        <v>10</v>
      </c>
      <c r="T3" s="418" t="s">
        <v>813</v>
      </c>
      <c r="U3" s="86" t="s">
        <v>194</v>
      </c>
      <c r="V3" s="11" t="s">
        <v>187</v>
      </c>
      <c r="W3" s="15" t="s">
        <v>10</v>
      </c>
      <c r="X3" s="15" t="s">
        <v>813</v>
      </c>
      <c r="Y3" s="16" t="s">
        <v>194</v>
      </c>
      <c r="Z3" s="594" t="s">
        <v>187</v>
      </c>
      <c r="AA3" s="595" t="s">
        <v>10</v>
      </c>
      <c r="AB3" s="595" t="s">
        <v>813</v>
      </c>
      <c r="AC3" s="596" t="s">
        <v>194</v>
      </c>
    </row>
    <row r="4" spans="1:29" x14ac:dyDescent="0.25">
      <c r="A4" s="96">
        <v>1</v>
      </c>
      <c r="B4" s="69" t="s">
        <v>11</v>
      </c>
      <c r="C4" s="372">
        <v>6</v>
      </c>
      <c r="D4" s="245">
        <f>Comuna1!F3</f>
        <v>2576.73</v>
      </c>
      <c r="E4" s="76">
        <v>38</v>
      </c>
      <c r="F4" s="19" t="s">
        <v>12</v>
      </c>
      <c r="G4" s="72">
        <v>63</v>
      </c>
      <c r="H4" s="407">
        <f>Comuna2!F3</f>
        <v>6812.3</v>
      </c>
      <c r="I4" s="82">
        <v>136</v>
      </c>
      <c r="J4" s="610" t="s">
        <v>13</v>
      </c>
      <c r="K4" s="74">
        <v>9</v>
      </c>
      <c r="L4" s="412">
        <f>Comuna3!F3</f>
        <v>2980.5350000000003</v>
      </c>
      <c r="M4" s="91">
        <v>48</v>
      </c>
      <c r="N4" s="83" t="s">
        <v>14</v>
      </c>
      <c r="O4" s="80">
        <v>7</v>
      </c>
      <c r="P4" s="415">
        <f>Comuna4!F3</f>
        <v>2529.9700000000003</v>
      </c>
      <c r="Q4" s="82">
        <v>43</v>
      </c>
      <c r="R4" s="87" t="s">
        <v>15</v>
      </c>
      <c r="S4" s="88">
        <v>9</v>
      </c>
      <c r="T4" s="419">
        <f>Comuna5!F3</f>
        <v>2221.63</v>
      </c>
      <c r="U4" s="89">
        <v>46</v>
      </c>
      <c r="V4" s="83" t="s">
        <v>16</v>
      </c>
      <c r="W4" s="75">
        <v>36</v>
      </c>
      <c r="X4" s="420">
        <f>Comuna6!F3</f>
        <v>8525.89</v>
      </c>
      <c r="Y4" s="97">
        <v>142</v>
      </c>
      <c r="Z4" s="592" t="s">
        <v>17</v>
      </c>
      <c r="AA4" s="597">
        <v>22</v>
      </c>
      <c r="AB4" s="412">
        <f>[1]Comuna7!F3</f>
        <v>3744.3199999999997</v>
      </c>
      <c r="AC4" s="89">
        <v>86</v>
      </c>
    </row>
    <row r="5" spans="1:29" x14ac:dyDescent="0.25">
      <c r="A5" s="92">
        <v>2</v>
      </c>
      <c r="B5" s="10" t="s">
        <v>18</v>
      </c>
      <c r="C5" s="373">
        <v>18</v>
      </c>
      <c r="D5" s="245">
        <f>Comuna1!F10</f>
        <v>3179.3010000000004</v>
      </c>
      <c r="E5" s="78">
        <v>108</v>
      </c>
      <c r="F5" s="20" t="s">
        <v>19</v>
      </c>
      <c r="G5" s="73">
        <v>8</v>
      </c>
      <c r="H5" s="408">
        <f>Comuna2!F11</f>
        <v>1612.1100000000001</v>
      </c>
      <c r="I5" s="81">
        <v>55</v>
      </c>
      <c r="J5" s="2" t="s">
        <v>20</v>
      </c>
      <c r="K5" s="70">
        <v>25</v>
      </c>
      <c r="L5" s="413">
        <f>Comuna3!F11</f>
        <v>4508.3650000000007</v>
      </c>
      <c r="M5" s="18">
        <v>93</v>
      </c>
      <c r="N5" s="9" t="s">
        <v>21</v>
      </c>
      <c r="O5" s="5">
        <v>22</v>
      </c>
      <c r="P5" s="410">
        <f>Comuna4!F11</f>
        <v>4913.66</v>
      </c>
      <c r="Q5" s="81">
        <v>89</v>
      </c>
      <c r="R5" s="24" t="s">
        <v>22</v>
      </c>
      <c r="S5" s="5">
        <v>6</v>
      </c>
      <c r="T5" s="410">
        <f>Comuna5!F11</f>
        <v>624.41999999999996</v>
      </c>
      <c r="U5" s="18">
        <v>20</v>
      </c>
      <c r="V5" s="9" t="s">
        <v>23</v>
      </c>
      <c r="W5" s="77">
        <v>39</v>
      </c>
      <c r="X5" s="421">
        <f>Comuna6!F11</f>
        <v>8028.52</v>
      </c>
      <c r="Y5" s="98">
        <v>159</v>
      </c>
      <c r="Z5" s="2" t="s">
        <v>24</v>
      </c>
      <c r="AA5" s="606">
        <v>28</v>
      </c>
      <c r="AB5" s="413">
        <f>[1]Comuna7!F10</f>
        <v>4866.43</v>
      </c>
      <c r="AC5" s="18">
        <v>106</v>
      </c>
    </row>
    <row r="6" spans="1:29" x14ac:dyDescent="0.25">
      <c r="A6" s="92">
        <v>3</v>
      </c>
      <c r="B6" s="10" t="s">
        <v>197</v>
      </c>
      <c r="C6" s="373">
        <v>16</v>
      </c>
      <c r="D6" s="245">
        <f>Comuna1!F17</f>
        <v>1629.15</v>
      </c>
      <c r="E6" s="100">
        <v>26</v>
      </c>
      <c r="F6" s="20" t="s">
        <v>25</v>
      </c>
      <c r="G6" s="73">
        <v>8</v>
      </c>
      <c r="H6" s="408">
        <f>Comuna2!F19</f>
        <v>1339.24</v>
      </c>
      <c r="I6" s="81">
        <v>56</v>
      </c>
      <c r="J6" s="611" t="s">
        <v>407</v>
      </c>
      <c r="K6" s="70">
        <v>15</v>
      </c>
      <c r="L6" s="413">
        <f>Comuna3!F19</f>
        <v>2893.2</v>
      </c>
      <c r="M6" s="18">
        <v>48</v>
      </c>
      <c r="N6" s="9" t="s">
        <v>26</v>
      </c>
      <c r="O6" s="5">
        <v>6</v>
      </c>
      <c r="P6" s="410">
        <f>Comuna4!F19</f>
        <v>2599.8000000000002</v>
      </c>
      <c r="Q6" s="81">
        <v>50</v>
      </c>
      <c r="R6" s="24" t="s">
        <v>27</v>
      </c>
      <c r="S6" s="5">
        <v>76</v>
      </c>
      <c r="T6" s="410">
        <f>Comuna5!F19</f>
        <v>13050.23</v>
      </c>
      <c r="U6" s="18">
        <v>313</v>
      </c>
      <c r="V6" s="9" t="s">
        <v>28</v>
      </c>
      <c r="W6" s="77">
        <v>32</v>
      </c>
      <c r="X6" s="421">
        <f>Comuna6!F19</f>
        <v>6537.0500000000011</v>
      </c>
      <c r="Y6" s="98">
        <v>96</v>
      </c>
      <c r="Z6" s="2" t="s">
        <v>29</v>
      </c>
      <c r="AA6" s="606">
        <v>8</v>
      </c>
      <c r="AB6" s="413">
        <f>[1]Comuna7!F17</f>
        <v>979.5</v>
      </c>
      <c r="AC6" s="18">
        <v>27</v>
      </c>
    </row>
    <row r="7" spans="1:29" x14ac:dyDescent="0.25">
      <c r="A7" s="92">
        <v>4</v>
      </c>
      <c r="B7" s="10" t="s">
        <v>196</v>
      </c>
      <c r="C7" s="374">
        <v>17</v>
      </c>
      <c r="D7" s="245">
        <f>Comuna1!F24</f>
        <v>2014.16</v>
      </c>
      <c r="E7" s="78">
        <v>34</v>
      </c>
      <c r="F7" s="20" t="s">
        <v>30</v>
      </c>
      <c r="G7" s="73">
        <v>2</v>
      </c>
      <c r="H7" s="408">
        <f>Comuna2!F27</f>
        <v>326.70000000000005</v>
      </c>
      <c r="I7" s="81">
        <v>16</v>
      </c>
      <c r="J7" s="2" t="s">
        <v>31</v>
      </c>
      <c r="K7" s="70">
        <v>42</v>
      </c>
      <c r="L7" s="413">
        <f>Comuna3!F27</f>
        <v>8145.76</v>
      </c>
      <c r="M7" s="18">
        <v>172</v>
      </c>
      <c r="N7" s="9" t="s">
        <v>32</v>
      </c>
      <c r="O7" s="5">
        <v>33</v>
      </c>
      <c r="P7" s="410">
        <f>Comuna4!F27</f>
        <v>7422.92</v>
      </c>
      <c r="Q7" s="81">
        <v>123</v>
      </c>
      <c r="R7" s="24" t="s">
        <v>33</v>
      </c>
      <c r="S7" s="5">
        <v>11</v>
      </c>
      <c r="T7" s="410">
        <f>Comuna5!F27</f>
        <v>1820.5</v>
      </c>
      <c r="U7" s="18">
        <v>22</v>
      </c>
      <c r="V7" s="9" t="s">
        <v>34</v>
      </c>
      <c r="W7" s="77">
        <v>17</v>
      </c>
      <c r="X7" s="421">
        <f>Comuna6!F27</f>
        <v>2211.63</v>
      </c>
      <c r="Y7" s="98">
        <v>73</v>
      </c>
      <c r="Z7" s="2" t="s">
        <v>35</v>
      </c>
      <c r="AA7" s="606">
        <v>17</v>
      </c>
      <c r="AB7" s="413">
        <f>[1]Comuna7!F24</f>
        <v>2141.94</v>
      </c>
      <c r="AC7" s="18">
        <v>46</v>
      </c>
    </row>
    <row r="8" spans="1:29" x14ac:dyDescent="0.25">
      <c r="A8" s="92">
        <v>5</v>
      </c>
      <c r="B8" s="10" t="s">
        <v>36</v>
      </c>
      <c r="C8" s="374">
        <v>8</v>
      </c>
      <c r="D8" s="245">
        <f>Comuna1!F31</f>
        <v>1339.6000000000001</v>
      </c>
      <c r="E8" s="78">
        <v>10</v>
      </c>
      <c r="F8" s="20" t="s">
        <v>37</v>
      </c>
      <c r="G8" s="73">
        <v>3</v>
      </c>
      <c r="H8" s="408">
        <f>Comuna2!F35</f>
        <v>1621.3629999999998</v>
      </c>
      <c r="I8" s="81">
        <v>8</v>
      </c>
      <c r="J8" s="2" t="s">
        <v>38</v>
      </c>
      <c r="K8" s="70">
        <v>6</v>
      </c>
      <c r="L8" s="413">
        <f>Comuna3!F35</f>
        <v>878.5390000000001</v>
      </c>
      <c r="M8" s="18">
        <v>22</v>
      </c>
      <c r="N8" s="9" t="s">
        <v>39</v>
      </c>
      <c r="O8" s="5">
        <v>12</v>
      </c>
      <c r="P8" s="410">
        <f>Comuna4!F35</f>
        <v>2410.52</v>
      </c>
      <c r="Q8" s="81">
        <v>47</v>
      </c>
      <c r="R8" s="24" t="s">
        <v>40</v>
      </c>
      <c r="S8" s="5">
        <v>16</v>
      </c>
      <c r="T8" s="410">
        <f>Comuna5!F35</f>
        <v>2041.0700000000002</v>
      </c>
      <c r="U8" s="18">
        <v>42</v>
      </c>
      <c r="V8" s="9" t="s">
        <v>41</v>
      </c>
      <c r="W8" s="77">
        <v>17</v>
      </c>
      <c r="X8" s="421">
        <f>Comuna6!F35</f>
        <v>2466.1000000000004</v>
      </c>
      <c r="Y8" s="98">
        <v>60</v>
      </c>
      <c r="Z8" s="2" t="s">
        <v>42</v>
      </c>
      <c r="AA8" s="35">
        <v>5</v>
      </c>
      <c r="AB8" s="156">
        <f>[1]Comuna7!F31</f>
        <v>588.68000000000006</v>
      </c>
      <c r="AC8" s="18">
        <v>12</v>
      </c>
    </row>
    <row r="9" spans="1:29" x14ac:dyDescent="0.25">
      <c r="A9" s="92">
        <v>6</v>
      </c>
      <c r="B9" s="99" t="s">
        <v>43</v>
      </c>
      <c r="C9" s="374">
        <v>40</v>
      </c>
      <c r="D9" s="245">
        <f>Comuna1!F38</f>
        <v>5917</v>
      </c>
      <c r="E9" s="78">
        <v>170</v>
      </c>
      <c r="F9" s="20" t="s">
        <v>44</v>
      </c>
      <c r="G9" s="73">
        <v>27</v>
      </c>
      <c r="H9" s="408">
        <f>Comuna2!F43</f>
        <v>1719.15</v>
      </c>
      <c r="I9" s="81">
        <v>66</v>
      </c>
      <c r="J9" s="2" t="s">
        <v>45</v>
      </c>
      <c r="K9" s="70">
        <v>4</v>
      </c>
      <c r="L9" s="413">
        <f>Comuna3!F43</f>
        <v>705.70400000000006</v>
      </c>
      <c r="M9" s="18">
        <v>21</v>
      </c>
      <c r="N9" s="9" t="s">
        <v>46</v>
      </c>
      <c r="O9" s="5">
        <v>26</v>
      </c>
      <c r="P9" s="410">
        <f>Comuna4!F43</f>
        <v>5662.74</v>
      </c>
      <c r="Q9" s="81">
        <v>93</v>
      </c>
      <c r="R9" s="24" t="s">
        <v>47</v>
      </c>
      <c r="S9" s="5">
        <v>12</v>
      </c>
      <c r="T9" s="410">
        <f>Comuna5!F43</f>
        <v>1385.06</v>
      </c>
      <c r="U9" s="18">
        <v>39</v>
      </c>
      <c r="V9" s="9" t="s">
        <v>48</v>
      </c>
      <c r="W9" s="77">
        <v>20</v>
      </c>
      <c r="X9" s="421">
        <f>Comuna6!F43</f>
        <v>3212.1400000000003</v>
      </c>
      <c r="Y9" s="98">
        <v>53</v>
      </c>
      <c r="Z9" s="2" t="s">
        <v>49</v>
      </c>
      <c r="AA9" s="606">
        <v>23</v>
      </c>
      <c r="AB9" s="413">
        <f>[1]Comuna7!F38</f>
        <v>4604.26</v>
      </c>
      <c r="AC9" s="18">
        <v>85</v>
      </c>
    </row>
    <row r="10" spans="1:29" x14ac:dyDescent="0.25">
      <c r="A10" s="92">
        <v>7</v>
      </c>
      <c r="B10" s="10" t="s">
        <v>50</v>
      </c>
      <c r="C10" s="374">
        <v>18</v>
      </c>
      <c r="D10" s="245">
        <f>Comuna1!F45</f>
        <v>3758.8499999999995</v>
      </c>
      <c r="E10" s="78">
        <v>105</v>
      </c>
      <c r="F10" s="20" t="s">
        <v>51</v>
      </c>
      <c r="G10" s="73">
        <v>36</v>
      </c>
      <c r="H10" s="408">
        <f>Comuna2!F51</f>
        <v>2493.31</v>
      </c>
      <c r="I10" s="81">
        <v>71</v>
      </c>
      <c r="J10" s="2" t="s">
        <v>52</v>
      </c>
      <c r="K10" s="70">
        <v>4</v>
      </c>
      <c r="L10" s="413">
        <f>Comuna3!F51</f>
        <v>595.93000000000006</v>
      </c>
      <c r="M10" s="18">
        <v>20</v>
      </c>
      <c r="N10" s="9" t="s">
        <v>53</v>
      </c>
      <c r="O10" s="5">
        <v>19</v>
      </c>
      <c r="P10" s="410">
        <f>Comuna4!F51</f>
        <v>3459.32</v>
      </c>
      <c r="Q10" s="81">
        <v>57</v>
      </c>
      <c r="R10" s="24" t="s">
        <v>54</v>
      </c>
      <c r="S10" s="5">
        <v>8</v>
      </c>
      <c r="T10" s="410">
        <f>Comuna5!F51</f>
        <v>1298.2000000000003</v>
      </c>
      <c r="U10" s="18">
        <v>28</v>
      </c>
      <c r="V10" s="9" t="s">
        <v>55</v>
      </c>
      <c r="W10" s="77">
        <v>13</v>
      </c>
      <c r="X10" s="421">
        <f>Comuna6!F51</f>
        <v>1932.65</v>
      </c>
      <c r="Y10" s="98">
        <v>39</v>
      </c>
      <c r="Z10" s="2" t="s">
        <v>56</v>
      </c>
      <c r="AA10" s="606">
        <v>13</v>
      </c>
      <c r="AB10" s="413">
        <f>[1]Comuna7!F45</f>
        <v>1567.91</v>
      </c>
      <c r="AC10" s="18">
        <v>40</v>
      </c>
    </row>
    <row r="11" spans="1:29" x14ac:dyDescent="0.25">
      <c r="A11" s="92">
        <v>8</v>
      </c>
      <c r="B11" s="10" t="s">
        <v>57</v>
      </c>
      <c r="C11" s="374">
        <v>8</v>
      </c>
      <c r="D11" s="245">
        <f>Comuna1!F52</f>
        <v>1042.69</v>
      </c>
      <c r="E11" s="78">
        <v>17</v>
      </c>
      <c r="F11" s="20" t="s">
        <v>58</v>
      </c>
      <c r="G11" s="73">
        <v>3</v>
      </c>
      <c r="H11" s="408">
        <f>Comuna2!F59</f>
        <v>477.78</v>
      </c>
      <c r="I11" s="81">
        <v>10</v>
      </c>
      <c r="J11" s="2" t="s">
        <v>59</v>
      </c>
      <c r="K11" s="70">
        <v>52</v>
      </c>
      <c r="L11" s="413">
        <f>Comuna3!F59</f>
        <v>9327.93</v>
      </c>
      <c r="M11" s="18">
        <v>193</v>
      </c>
      <c r="N11" s="9" t="s">
        <v>60</v>
      </c>
      <c r="O11" s="5">
        <v>21</v>
      </c>
      <c r="P11" s="410">
        <f>Comuna4!F59</f>
        <v>3634.27</v>
      </c>
      <c r="Q11" s="81">
        <v>77</v>
      </c>
      <c r="R11" s="24" t="s">
        <v>83</v>
      </c>
      <c r="S11" s="5">
        <v>8</v>
      </c>
      <c r="T11" s="410">
        <f>Comuna5!F59</f>
        <v>1641.3899999999999</v>
      </c>
      <c r="U11" s="18">
        <v>30</v>
      </c>
      <c r="V11" s="9" t="s">
        <v>62</v>
      </c>
      <c r="W11" s="77">
        <v>6</v>
      </c>
      <c r="X11" s="421">
        <f>Comuna6!F59</f>
        <v>858.96</v>
      </c>
      <c r="Y11" s="98">
        <v>13</v>
      </c>
      <c r="Z11" s="2" t="s">
        <v>662</v>
      </c>
      <c r="AA11" s="606">
        <v>6</v>
      </c>
      <c r="AB11" s="413">
        <f>[1]Comuna7!F52</f>
        <v>736.31</v>
      </c>
      <c r="AC11" s="18">
        <v>17</v>
      </c>
    </row>
    <row r="12" spans="1:29" x14ac:dyDescent="0.25">
      <c r="A12" s="92">
        <v>9</v>
      </c>
      <c r="B12" s="10" t="s">
        <v>63</v>
      </c>
      <c r="C12" s="374">
        <v>8</v>
      </c>
      <c r="D12" s="245">
        <f>Comuna1!F59</f>
        <v>922.26</v>
      </c>
      <c r="E12" s="78">
        <v>21</v>
      </c>
      <c r="F12" s="20" t="s">
        <v>64</v>
      </c>
      <c r="G12" s="73">
        <v>1</v>
      </c>
      <c r="H12" s="408">
        <f>Comuna2!F67</f>
        <v>587.14</v>
      </c>
      <c r="I12" s="81">
        <v>4</v>
      </c>
      <c r="J12" s="2" t="s">
        <v>70</v>
      </c>
      <c r="K12" s="70">
        <v>18</v>
      </c>
      <c r="L12" s="413">
        <f>Comuna3!F67</f>
        <v>2829.87</v>
      </c>
      <c r="M12" s="18">
        <v>52</v>
      </c>
      <c r="N12" s="9" t="s">
        <v>65</v>
      </c>
      <c r="O12" s="5">
        <v>21</v>
      </c>
      <c r="P12" s="410">
        <f>Comuna4!F67</f>
        <v>4295.2299999999996</v>
      </c>
      <c r="Q12" s="81">
        <v>84</v>
      </c>
      <c r="R12" s="24" t="s">
        <v>71</v>
      </c>
      <c r="S12" s="5">
        <v>9</v>
      </c>
      <c r="T12" s="410">
        <f>Comuna5!F67</f>
        <v>1532.15</v>
      </c>
      <c r="U12" s="18">
        <v>7</v>
      </c>
      <c r="V12" s="9" t="s">
        <v>66</v>
      </c>
      <c r="W12" s="77">
        <v>8</v>
      </c>
      <c r="X12" s="421">
        <f>Comuna6!F67</f>
        <v>1696.67</v>
      </c>
      <c r="Y12" s="98">
        <v>23</v>
      </c>
      <c r="Z12" s="2" t="s">
        <v>67</v>
      </c>
      <c r="AA12" s="606">
        <v>63</v>
      </c>
      <c r="AB12" s="413">
        <f>[1]Comuna7!F60</f>
        <v>13243.349999999999</v>
      </c>
      <c r="AC12" s="18">
        <v>210</v>
      </c>
    </row>
    <row r="13" spans="1:29" x14ac:dyDescent="0.25">
      <c r="A13" s="92">
        <v>10</v>
      </c>
      <c r="B13" s="10" t="s">
        <v>68</v>
      </c>
      <c r="C13" s="374">
        <v>15</v>
      </c>
      <c r="D13" s="245">
        <f>Comuna1!F66</f>
        <v>2531.91</v>
      </c>
      <c r="E13" s="78">
        <v>40</v>
      </c>
      <c r="F13" s="20" t="s">
        <v>69</v>
      </c>
      <c r="G13" s="73">
        <v>1</v>
      </c>
      <c r="H13" s="408">
        <f>Comuna2!F75</f>
        <v>165.43</v>
      </c>
      <c r="I13" s="81">
        <v>4</v>
      </c>
      <c r="J13" s="2" t="s">
        <v>76</v>
      </c>
      <c r="K13" s="70">
        <v>14</v>
      </c>
      <c r="L13" s="413">
        <f>Comuna3!F75</f>
        <v>2138.63</v>
      </c>
      <c r="M13" s="18">
        <v>37</v>
      </c>
      <c r="N13" s="684"/>
      <c r="O13" s="678"/>
      <c r="P13" s="678"/>
      <c r="Q13" s="682"/>
      <c r="R13" s="24" t="s">
        <v>77</v>
      </c>
      <c r="S13" s="5">
        <v>25</v>
      </c>
      <c r="T13" s="410">
        <f>Comuna5!F75</f>
        <v>1441.4499999999998</v>
      </c>
      <c r="U13" s="18">
        <v>24</v>
      </c>
      <c r="V13" s="9" t="s">
        <v>72</v>
      </c>
      <c r="W13" s="77">
        <v>27</v>
      </c>
      <c r="X13" s="421">
        <f>Comuna6!F75</f>
        <v>4303.01</v>
      </c>
      <c r="Y13" s="98">
        <v>50</v>
      </c>
      <c r="Z13" s="2" t="s">
        <v>73</v>
      </c>
      <c r="AA13" s="606">
        <v>10</v>
      </c>
      <c r="AB13" s="413">
        <f>[1]Comuna7!F68</f>
        <v>1866.4099999999999</v>
      </c>
      <c r="AC13" s="18">
        <v>41</v>
      </c>
    </row>
    <row r="14" spans="1:29" x14ac:dyDescent="0.25">
      <c r="A14" s="92">
        <v>11</v>
      </c>
      <c r="B14" s="10" t="s">
        <v>74</v>
      </c>
      <c r="C14" s="374">
        <v>16</v>
      </c>
      <c r="D14" s="245">
        <f>Comuna1!F73</f>
        <v>2268.1300000000006</v>
      </c>
      <c r="E14" s="78">
        <v>41</v>
      </c>
      <c r="F14" s="20" t="s">
        <v>75</v>
      </c>
      <c r="G14" s="73">
        <v>13</v>
      </c>
      <c r="H14" s="408">
        <f>Comuna2!F83</f>
        <v>1799.5</v>
      </c>
      <c r="I14" s="81">
        <v>30</v>
      </c>
      <c r="J14" s="2" t="s">
        <v>82</v>
      </c>
      <c r="K14" s="70">
        <v>10</v>
      </c>
      <c r="L14" s="413">
        <f>Comuna3!F83</f>
        <v>2916.92</v>
      </c>
      <c r="M14" s="18">
        <v>48</v>
      </c>
      <c r="N14" s="685"/>
      <c r="O14" s="681"/>
      <c r="P14" s="681"/>
      <c r="Q14" s="683"/>
      <c r="R14" s="24" t="s">
        <v>61</v>
      </c>
      <c r="S14" s="5">
        <v>9</v>
      </c>
      <c r="T14" s="410">
        <f>Comuna5!F83</f>
        <v>1183.3000000000002</v>
      </c>
      <c r="U14" s="18">
        <v>7</v>
      </c>
      <c r="V14" s="17" t="s">
        <v>78</v>
      </c>
      <c r="W14" s="77">
        <v>1</v>
      </c>
      <c r="X14" s="421">
        <f>Comuna6!F83</f>
        <v>0</v>
      </c>
      <c r="Y14" s="98">
        <v>0</v>
      </c>
      <c r="Z14" s="2" t="s">
        <v>79</v>
      </c>
      <c r="AA14" s="606">
        <v>16</v>
      </c>
      <c r="AB14" s="413">
        <f>[1]Comuna7!F75</f>
        <v>2975.28</v>
      </c>
      <c r="AC14" s="18">
        <v>75</v>
      </c>
    </row>
    <row r="15" spans="1:29" x14ac:dyDescent="0.25">
      <c r="A15" s="92">
        <v>12</v>
      </c>
      <c r="B15" s="10" t="s">
        <v>80</v>
      </c>
      <c r="C15" s="374">
        <v>14</v>
      </c>
      <c r="D15" s="245">
        <f>Comuna1!F80</f>
        <v>2032.22</v>
      </c>
      <c r="E15" s="78">
        <v>11</v>
      </c>
      <c r="F15" s="20" t="s">
        <v>81</v>
      </c>
      <c r="G15" s="73">
        <v>21</v>
      </c>
      <c r="H15" s="408">
        <f>Comuna2!F91</f>
        <v>1762.1999999999998</v>
      </c>
      <c r="I15" s="81">
        <v>53</v>
      </c>
      <c r="J15" s="2" t="s">
        <v>88</v>
      </c>
      <c r="K15" s="70">
        <v>48</v>
      </c>
      <c r="L15" s="413">
        <f>Comuna3!F91</f>
        <v>5203.3600000000006</v>
      </c>
      <c r="M15" s="18">
        <v>143</v>
      </c>
      <c r="N15" s="685"/>
      <c r="O15" s="681"/>
      <c r="P15" s="681"/>
      <c r="Q15" s="683"/>
      <c r="R15" s="24" t="s">
        <v>89</v>
      </c>
      <c r="S15" s="5">
        <v>10</v>
      </c>
      <c r="T15" s="410">
        <f>Comuna5!F91</f>
        <v>972.96</v>
      </c>
      <c r="U15" s="18">
        <v>24</v>
      </c>
      <c r="V15" s="9" t="s">
        <v>84</v>
      </c>
      <c r="W15" s="77">
        <v>14</v>
      </c>
      <c r="X15" s="421">
        <f>Comuna6!F91</f>
        <v>2416.11</v>
      </c>
      <c r="Y15" s="98">
        <v>58</v>
      </c>
      <c r="Z15" s="2" t="s">
        <v>85</v>
      </c>
      <c r="AA15" s="606">
        <v>8</v>
      </c>
      <c r="AB15" s="413">
        <f>[1]Comuna7!F82</f>
        <v>1616.1</v>
      </c>
      <c r="AC15" s="18">
        <v>30</v>
      </c>
    </row>
    <row r="16" spans="1:29" x14ac:dyDescent="0.25">
      <c r="A16" s="92">
        <v>13</v>
      </c>
      <c r="B16" s="10" t="s">
        <v>86</v>
      </c>
      <c r="C16" s="374">
        <v>34</v>
      </c>
      <c r="D16" s="245">
        <f>Comuna1!F87</f>
        <v>5033.58</v>
      </c>
      <c r="E16" s="78">
        <v>62</v>
      </c>
      <c r="F16" s="20" t="s">
        <v>87</v>
      </c>
      <c r="G16" s="145">
        <v>1</v>
      </c>
      <c r="H16" s="409">
        <f>Comuna2!F99</f>
        <v>443.41999999999996</v>
      </c>
      <c r="I16" s="81">
        <v>0</v>
      </c>
      <c r="J16" s="2" t="s">
        <v>93</v>
      </c>
      <c r="K16" s="70">
        <v>1</v>
      </c>
      <c r="L16" s="413">
        <f>Comuna3!F99</f>
        <v>334.39</v>
      </c>
      <c r="M16" s="18">
        <v>11</v>
      </c>
      <c r="N16" s="685"/>
      <c r="O16" s="681"/>
      <c r="P16" s="681"/>
      <c r="Q16" s="683"/>
      <c r="R16" s="24" t="s">
        <v>94</v>
      </c>
      <c r="S16" s="5">
        <v>9</v>
      </c>
      <c r="T16" s="410">
        <f>Comuna5!F99</f>
        <v>815.28</v>
      </c>
      <c r="U16" s="18">
        <v>25</v>
      </c>
      <c r="V16" s="686"/>
      <c r="W16" s="688"/>
      <c r="X16" s="688"/>
      <c r="Y16" s="682"/>
      <c r="Z16" s="2" t="s">
        <v>90</v>
      </c>
      <c r="AA16" s="606">
        <v>10</v>
      </c>
      <c r="AB16" s="413">
        <f>[1]Comuna7!F89</f>
        <v>2248.41</v>
      </c>
      <c r="AC16" s="18">
        <v>31</v>
      </c>
    </row>
    <row r="17" spans="1:29" x14ac:dyDescent="0.25">
      <c r="A17" s="92">
        <v>14</v>
      </c>
      <c r="B17" s="8" t="s">
        <v>91</v>
      </c>
      <c r="C17" s="374">
        <v>11</v>
      </c>
      <c r="D17" s="245">
        <f>Comuna1!F94</f>
        <v>1620.3600000000001</v>
      </c>
      <c r="E17" s="78">
        <v>18</v>
      </c>
      <c r="F17" s="20" t="s">
        <v>92</v>
      </c>
      <c r="G17" s="73">
        <v>6</v>
      </c>
      <c r="H17" s="408">
        <f>Comuna2!F107</f>
        <v>4309.91</v>
      </c>
      <c r="I17" s="81">
        <v>39</v>
      </c>
      <c r="J17" s="2" t="s">
        <v>98</v>
      </c>
      <c r="K17" s="70">
        <v>1</v>
      </c>
      <c r="L17" s="413">
        <f>Comuna3!F107</f>
        <v>1155.1000000000001</v>
      </c>
      <c r="M17" s="18">
        <v>4</v>
      </c>
      <c r="N17" s="685"/>
      <c r="O17" s="681"/>
      <c r="P17" s="681"/>
      <c r="Q17" s="683"/>
      <c r="R17" s="24" t="s">
        <v>99</v>
      </c>
      <c r="S17" s="5">
        <v>22</v>
      </c>
      <c r="T17" s="410">
        <f>Comuna5!F107</f>
        <v>1451.2399999999998</v>
      </c>
      <c r="U17" s="18">
        <v>78</v>
      </c>
      <c r="V17" s="687"/>
      <c r="W17" s="689"/>
      <c r="X17" s="689"/>
      <c r="Y17" s="683"/>
      <c r="Z17" s="2" t="s">
        <v>95</v>
      </c>
      <c r="AA17" s="606">
        <v>14</v>
      </c>
      <c r="AB17" s="413">
        <f>[1]Comuna7!F96</f>
        <v>890.59999999999991</v>
      </c>
      <c r="AC17" s="18">
        <v>27</v>
      </c>
    </row>
    <row r="18" spans="1:29" x14ac:dyDescent="0.25">
      <c r="A18" s="92">
        <v>15</v>
      </c>
      <c r="B18" s="8" t="s">
        <v>96</v>
      </c>
      <c r="C18" s="374">
        <v>19</v>
      </c>
      <c r="D18" s="245">
        <f>Comuna1!F101</f>
        <v>2265.4299999999998</v>
      </c>
      <c r="E18" s="78">
        <v>40</v>
      </c>
      <c r="F18" s="21" t="s">
        <v>97</v>
      </c>
      <c r="G18" s="5">
        <v>7</v>
      </c>
      <c r="H18" s="410">
        <f>Comuna2!F115</f>
        <v>826.05000000000007</v>
      </c>
      <c r="I18" s="81">
        <v>23</v>
      </c>
      <c r="J18" s="2" t="s">
        <v>103</v>
      </c>
      <c r="K18" s="70">
        <v>1</v>
      </c>
      <c r="L18" s="413">
        <f>Comuna3!F115</f>
        <v>299.01</v>
      </c>
      <c r="M18" s="18">
        <v>0</v>
      </c>
      <c r="N18" s="685"/>
      <c r="O18" s="681"/>
      <c r="P18" s="681"/>
      <c r="Q18" s="683"/>
      <c r="R18" s="24" t="s">
        <v>104</v>
      </c>
      <c r="S18" s="5">
        <v>5</v>
      </c>
      <c r="T18" s="410">
        <f>Comuna5!F115</f>
        <v>1900.7399999999998</v>
      </c>
      <c r="U18" s="18">
        <v>22</v>
      </c>
      <c r="V18" s="687"/>
      <c r="W18" s="689"/>
      <c r="X18" s="689"/>
      <c r="Y18" s="683"/>
      <c r="Z18" s="2" t="s">
        <v>100</v>
      </c>
      <c r="AA18" s="606">
        <v>2</v>
      </c>
      <c r="AB18" s="413">
        <f>[1]Comuna7!F103</f>
        <v>642.37</v>
      </c>
      <c r="AC18" s="18">
        <v>22</v>
      </c>
    </row>
    <row r="19" spans="1:29" x14ac:dyDescent="0.25">
      <c r="A19" s="92">
        <v>16</v>
      </c>
      <c r="B19" s="8" t="s">
        <v>101</v>
      </c>
      <c r="C19" s="374">
        <v>24</v>
      </c>
      <c r="D19" s="245">
        <f>Comuna1!F108</f>
        <v>3082.1399999999994</v>
      </c>
      <c r="E19" s="78">
        <v>50</v>
      </c>
      <c r="F19" s="21" t="s">
        <v>102</v>
      </c>
      <c r="G19" s="5">
        <v>14</v>
      </c>
      <c r="H19" s="410">
        <f>Comuna2!F123</f>
        <v>2536.7200000000003</v>
      </c>
      <c r="I19" s="81">
        <v>45</v>
      </c>
      <c r="J19" s="388" t="s">
        <v>108</v>
      </c>
      <c r="K19" s="605">
        <v>1</v>
      </c>
      <c r="L19" s="414">
        <f>Comuna3!F123</f>
        <v>98.13</v>
      </c>
      <c r="M19" s="612">
        <v>2</v>
      </c>
      <c r="N19" s="685"/>
      <c r="O19" s="681"/>
      <c r="P19" s="681"/>
      <c r="Q19" s="683"/>
      <c r="R19" s="24" t="s">
        <v>497</v>
      </c>
      <c r="S19" s="5">
        <v>5</v>
      </c>
      <c r="T19" s="410">
        <f>Comuna5!F123</f>
        <v>662.27</v>
      </c>
      <c r="U19" s="18">
        <v>22</v>
      </c>
      <c r="V19" s="687"/>
      <c r="W19" s="689"/>
      <c r="X19" s="689"/>
      <c r="Y19" s="683"/>
      <c r="Z19" s="2" t="s">
        <v>105</v>
      </c>
      <c r="AA19" s="606">
        <v>1</v>
      </c>
      <c r="AB19" s="413">
        <f>[1]Comuna7!F110</f>
        <v>0</v>
      </c>
      <c r="AC19" s="18">
        <v>31</v>
      </c>
    </row>
    <row r="20" spans="1:29" x14ac:dyDescent="0.25">
      <c r="A20" s="92">
        <v>17</v>
      </c>
      <c r="B20" s="8" t="s">
        <v>106</v>
      </c>
      <c r="C20" s="374">
        <v>13</v>
      </c>
      <c r="D20" s="245">
        <f>Comuna1!F115</f>
        <v>2389.11</v>
      </c>
      <c r="E20" s="78">
        <v>20</v>
      </c>
      <c r="F20" s="21" t="s">
        <v>107</v>
      </c>
      <c r="G20" s="5">
        <v>17</v>
      </c>
      <c r="H20" s="410">
        <f>Comuna2!F131</f>
        <v>3141.17</v>
      </c>
      <c r="I20" s="81">
        <v>76</v>
      </c>
      <c r="J20" s="2" t="s">
        <v>113</v>
      </c>
      <c r="K20" s="70">
        <v>1</v>
      </c>
      <c r="L20" s="413">
        <f>Comuna3!F131</f>
        <v>336.21000000000004</v>
      </c>
      <c r="M20" s="18">
        <v>4</v>
      </c>
      <c r="N20" s="685"/>
      <c r="O20" s="681"/>
      <c r="P20" s="681"/>
      <c r="Q20" s="683"/>
      <c r="R20" s="24" t="s">
        <v>109</v>
      </c>
      <c r="S20" s="5">
        <v>4</v>
      </c>
      <c r="T20" s="410">
        <f>Comuna5!F131</f>
        <v>1653.38</v>
      </c>
      <c r="U20" s="18">
        <v>17</v>
      </c>
      <c r="V20" s="687"/>
      <c r="W20" s="689"/>
      <c r="X20" s="689"/>
      <c r="Y20" s="683"/>
      <c r="Z20" s="2" t="s">
        <v>110</v>
      </c>
      <c r="AA20" s="606">
        <v>7</v>
      </c>
      <c r="AB20" s="413">
        <f>[1]Comuna7!F117</f>
        <v>1488.81</v>
      </c>
      <c r="AC20" s="18">
        <v>32</v>
      </c>
    </row>
    <row r="21" spans="1:29" x14ac:dyDescent="0.25">
      <c r="A21" s="92">
        <v>18</v>
      </c>
      <c r="B21" s="8" t="s">
        <v>111</v>
      </c>
      <c r="C21" s="374">
        <v>10</v>
      </c>
      <c r="D21" s="245">
        <f>Comuna1!F122</f>
        <v>1350.5500000000002</v>
      </c>
      <c r="E21" s="78">
        <v>26</v>
      </c>
      <c r="F21" s="20" t="s">
        <v>112</v>
      </c>
      <c r="G21" s="73">
        <v>8</v>
      </c>
      <c r="H21" s="408">
        <f>Comuna2!F139</f>
        <v>1945.4599999999998</v>
      </c>
      <c r="I21" s="81">
        <v>39</v>
      </c>
      <c r="J21" s="707"/>
      <c r="K21" s="677"/>
      <c r="L21" s="677"/>
      <c r="M21" s="679"/>
      <c r="N21" s="685"/>
      <c r="O21" s="681"/>
      <c r="P21" s="681"/>
      <c r="Q21" s="683"/>
      <c r="R21" s="24" t="s">
        <v>114</v>
      </c>
      <c r="S21" s="5">
        <v>2</v>
      </c>
      <c r="T21" s="410">
        <f>Comuna5!F139</f>
        <v>384.65999999999997</v>
      </c>
      <c r="U21" s="18">
        <v>6</v>
      </c>
      <c r="V21" s="687"/>
      <c r="W21" s="689"/>
      <c r="X21" s="689"/>
      <c r="Y21" s="683"/>
      <c r="Z21" s="2" t="s">
        <v>115</v>
      </c>
      <c r="AA21" s="35">
        <v>50</v>
      </c>
      <c r="AB21" s="156">
        <f>[1]Comuna7!F124</f>
        <v>9110.83</v>
      </c>
      <c r="AC21" s="18">
        <v>182</v>
      </c>
    </row>
    <row r="22" spans="1:29" x14ac:dyDescent="0.25">
      <c r="A22" s="92">
        <v>19</v>
      </c>
      <c r="B22" s="8" t="s">
        <v>116</v>
      </c>
      <c r="C22" s="374">
        <v>20</v>
      </c>
      <c r="D22" s="245">
        <f>Comuna1!F129</f>
        <v>2611.61</v>
      </c>
      <c r="E22" s="78">
        <v>14</v>
      </c>
      <c r="F22" s="21" t="s">
        <v>117</v>
      </c>
      <c r="G22" s="5">
        <v>14</v>
      </c>
      <c r="H22" s="410">
        <f>Comuna2!F147</f>
        <v>4148.33</v>
      </c>
      <c r="I22" s="81">
        <v>82</v>
      </c>
      <c r="J22" s="707"/>
      <c r="K22" s="677"/>
      <c r="L22" s="677"/>
      <c r="M22" s="679"/>
      <c r="N22" s="685"/>
      <c r="O22" s="681"/>
      <c r="P22" s="681"/>
      <c r="Q22" s="683"/>
      <c r="R22" s="21" t="s">
        <v>118</v>
      </c>
      <c r="S22" s="5">
        <v>13</v>
      </c>
      <c r="T22" s="410">
        <f>Comuna5!F147</f>
        <v>1131.57</v>
      </c>
      <c r="U22" s="18">
        <v>0</v>
      </c>
      <c r="V22" s="687"/>
      <c r="W22" s="689"/>
      <c r="X22" s="689"/>
      <c r="Y22" s="683"/>
      <c r="Z22" s="24" t="s">
        <v>119</v>
      </c>
      <c r="AA22" s="5">
        <v>8</v>
      </c>
      <c r="AB22" s="421">
        <f>[1]Comuna7!F131</f>
        <v>2065.7200000000003</v>
      </c>
      <c r="AC22" s="18">
        <v>16</v>
      </c>
    </row>
    <row r="23" spans="1:29" x14ac:dyDescent="0.25">
      <c r="A23" s="92">
        <v>20</v>
      </c>
      <c r="B23" s="8" t="s">
        <v>120</v>
      </c>
      <c r="C23" s="374">
        <v>1</v>
      </c>
      <c r="D23" s="245">
        <f>Comuna1!F136</f>
        <v>458.07</v>
      </c>
      <c r="E23" s="78">
        <v>4</v>
      </c>
      <c r="F23" s="22" t="s">
        <v>121</v>
      </c>
      <c r="G23" s="73">
        <v>12</v>
      </c>
      <c r="H23" s="408">
        <f>Comuna2!F155</f>
        <v>2342.6600000000003</v>
      </c>
      <c r="I23" s="608">
        <v>63</v>
      </c>
      <c r="J23" s="707"/>
      <c r="K23" s="677"/>
      <c r="L23" s="677"/>
      <c r="M23" s="679"/>
      <c r="N23" s="685"/>
      <c r="O23" s="681"/>
      <c r="P23" s="681"/>
      <c r="Q23" s="683"/>
      <c r="R23" s="24" t="s">
        <v>510</v>
      </c>
      <c r="S23" s="5">
        <v>22</v>
      </c>
      <c r="T23" s="410">
        <f>Comuna5!F155</f>
        <v>1918.1499999999999</v>
      </c>
      <c r="U23" s="18">
        <v>79</v>
      </c>
      <c r="V23" s="687"/>
      <c r="W23" s="689"/>
      <c r="X23" s="689"/>
      <c r="Y23" s="683"/>
      <c r="Z23" s="24" t="s">
        <v>122</v>
      </c>
      <c r="AA23" s="5">
        <v>31</v>
      </c>
      <c r="AB23" s="421">
        <f>[1]Comuna7!F138</f>
        <v>6000.02</v>
      </c>
      <c r="AC23" s="18">
        <v>96</v>
      </c>
    </row>
    <row r="24" spans="1:29" x14ac:dyDescent="0.25">
      <c r="A24" s="92">
        <v>21</v>
      </c>
      <c r="B24" s="8" t="s">
        <v>123</v>
      </c>
      <c r="C24" s="374">
        <v>25</v>
      </c>
      <c r="D24" s="245">
        <f>Comuna1!F143</f>
        <v>8278.2500000000036</v>
      </c>
      <c r="E24" s="78">
        <v>35</v>
      </c>
      <c r="F24" s="21" t="s">
        <v>124</v>
      </c>
      <c r="G24" s="7">
        <v>16</v>
      </c>
      <c r="H24" s="411">
        <f>Comuna2!F163</f>
        <v>1142.8000000000002</v>
      </c>
      <c r="I24" s="81">
        <v>33</v>
      </c>
      <c r="J24" s="707"/>
      <c r="K24" s="677"/>
      <c r="L24" s="677"/>
      <c r="M24" s="679"/>
      <c r="N24" s="685"/>
      <c r="O24" s="681"/>
      <c r="P24" s="681"/>
      <c r="Q24" s="683"/>
      <c r="R24" s="24" t="s">
        <v>511</v>
      </c>
      <c r="S24" s="5">
        <v>7</v>
      </c>
      <c r="T24" s="410">
        <f>Comuna5!F163</f>
        <v>1508.03</v>
      </c>
      <c r="U24" s="18">
        <v>30</v>
      </c>
      <c r="V24" s="687"/>
      <c r="W24" s="689"/>
      <c r="X24" s="689"/>
      <c r="Y24" s="683"/>
      <c r="Z24" s="24" t="s">
        <v>125</v>
      </c>
      <c r="AA24" s="5">
        <v>17</v>
      </c>
      <c r="AB24" s="421">
        <f>[1]Comuna7!F145</f>
        <v>2999.7200000000003</v>
      </c>
      <c r="AC24" s="18">
        <v>94</v>
      </c>
    </row>
    <row r="25" spans="1:29" x14ac:dyDescent="0.25">
      <c r="A25" s="92">
        <v>22</v>
      </c>
      <c r="B25" s="8" t="s">
        <v>126</v>
      </c>
      <c r="C25" s="374">
        <v>5</v>
      </c>
      <c r="D25" s="245">
        <f>Comuna1!F150</f>
        <v>938.08999999999992</v>
      </c>
      <c r="E25" s="78">
        <v>15</v>
      </c>
      <c r="F25" s="21" t="s">
        <v>127</v>
      </c>
      <c r="G25" s="5">
        <v>16</v>
      </c>
      <c r="H25" s="410">
        <f>Comuna2!F171</f>
        <v>3809.13</v>
      </c>
      <c r="I25" s="81">
        <v>65</v>
      </c>
      <c r="J25" s="707"/>
      <c r="K25" s="677"/>
      <c r="L25" s="677"/>
      <c r="M25" s="679"/>
      <c r="N25" s="685"/>
      <c r="O25" s="681"/>
      <c r="P25" s="681"/>
      <c r="Q25" s="683"/>
      <c r="R25" s="24" t="s">
        <v>533</v>
      </c>
      <c r="S25" s="5">
        <v>13</v>
      </c>
      <c r="T25" s="410">
        <f>Comuna5!F171</f>
        <v>2098.4899999999998</v>
      </c>
      <c r="U25" s="18">
        <v>56</v>
      </c>
      <c r="V25" s="687"/>
      <c r="W25" s="689"/>
      <c r="X25" s="689"/>
      <c r="Y25" s="683"/>
      <c r="Z25" s="24" t="s">
        <v>128</v>
      </c>
      <c r="AA25" s="5">
        <v>1</v>
      </c>
      <c r="AB25" s="421">
        <f>[1]Comuna7!F152</f>
        <v>530.96</v>
      </c>
      <c r="AC25" s="18">
        <v>7</v>
      </c>
    </row>
    <row r="26" spans="1:29" x14ac:dyDescent="0.25">
      <c r="A26" s="92">
        <v>23</v>
      </c>
      <c r="B26" s="8" t="s">
        <v>129</v>
      </c>
      <c r="C26" s="374">
        <v>9</v>
      </c>
      <c r="D26" s="245">
        <f>Comuna1!F157</f>
        <v>1547.1299999999999</v>
      </c>
      <c r="E26" s="78">
        <v>4</v>
      </c>
      <c r="F26" s="21" t="s">
        <v>130</v>
      </c>
      <c r="G26" s="5">
        <v>14</v>
      </c>
      <c r="H26" s="410">
        <f>Comuna2!F179</f>
        <v>1861.66</v>
      </c>
      <c r="I26" s="81">
        <v>59</v>
      </c>
      <c r="J26" s="707"/>
      <c r="K26" s="677"/>
      <c r="L26" s="677"/>
      <c r="M26" s="679"/>
      <c r="N26" s="685"/>
      <c r="O26" s="681"/>
      <c r="P26" s="681"/>
      <c r="Q26" s="683"/>
      <c r="R26" s="90" t="s">
        <v>512</v>
      </c>
      <c r="S26" s="5">
        <v>13</v>
      </c>
      <c r="T26" s="410">
        <f>Comuna5!F179</f>
        <v>2910.16</v>
      </c>
      <c r="U26" s="18">
        <v>45</v>
      </c>
      <c r="V26" s="687"/>
      <c r="W26" s="689"/>
      <c r="X26" s="689"/>
      <c r="Y26" s="683"/>
      <c r="Z26" s="24" t="s">
        <v>131</v>
      </c>
      <c r="AA26" s="5">
        <v>5</v>
      </c>
      <c r="AB26" s="421">
        <f>[1]Comuna7!F160</f>
        <v>637.29999999999995</v>
      </c>
      <c r="AC26" s="18">
        <v>27</v>
      </c>
    </row>
    <row r="27" spans="1:29" x14ac:dyDescent="0.25">
      <c r="A27" s="92">
        <v>24</v>
      </c>
      <c r="B27" s="8" t="s">
        <v>132</v>
      </c>
      <c r="C27" s="374">
        <v>1</v>
      </c>
      <c r="D27" s="245">
        <f>Comuna1!F164</f>
        <v>776.76</v>
      </c>
      <c r="E27" s="78">
        <v>0</v>
      </c>
      <c r="F27" s="21" t="s">
        <v>133</v>
      </c>
      <c r="G27" s="5">
        <v>13</v>
      </c>
      <c r="H27" s="410">
        <f>Comuna2!F187</f>
        <v>2001.29</v>
      </c>
      <c r="I27" s="81">
        <v>54</v>
      </c>
      <c r="J27" s="707"/>
      <c r="K27" s="677"/>
      <c r="L27" s="677"/>
      <c r="M27" s="679"/>
      <c r="N27" s="685"/>
      <c r="O27" s="681"/>
      <c r="P27" s="681"/>
      <c r="Q27" s="683"/>
      <c r="R27" s="90" t="s">
        <v>513</v>
      </c>
      <c r="S27" s="5">
        <v>8</v>
      </c>
      <c r="T27" s="410">
        <f>Comuna5!F187</f>
        <v>937.98</v>
      </c>
      <c r="U27" s="18">
        <v>20</v>
      </c>
      <c r="V27" s="687"/>
      <c r="W27" s="689"/>
      <c r="X27" s="689"/>
      <c r="Y27" s="683"/>
      <c r="Z27" s="24" t="s">
        <v>134</v>
      </c>
      <c r="AA27" s="5">
        <v>33</v>
      </c>
      <c r="AB27" s="421">
        <f>[1]Comuna7!F168</f>
        <v>6539.0499999999993</v>
      </c>
      <c r="AC27" s="18">
        <v>144</v>
      </c>
    </row>
    <row r="28" spans="1:29" x14ac:dyDescent="0.25">
      <c r="A28" s="92">
        <v>25</v>
      </c>
      <c r="B28" s="8" t="s">
        <v>135</v>
      </c>
      <c r="C28" s="374">
        <v>86</v>
      </c>
      <c r="D28" s="245">
        <f>Comuna1!F171</f>
        <v>17017.84</v>
      </c>
      <c r="E28" s="78">
        <v>360</v>
      </c>
      <c r="F28" s="21" t="s">
        <v>136</v>
      </c>
      <c r="G28" s="5">
        <v>23</v>
      </c>
      <c r="H28" s="410">
        <f>Comuna2!F195</f>
        <v>5037.8999999999996</v>
      </c>
      <c r="I28" s="81">
        <v>75</v>
      </c>
      <c r="J28" s="707"/>
      <c r="K28" s="677"/>
      <c r="L28" s="677"/>
      <c r="M28" s="679"/>
      <c r="N28" s="685"/>
      <c r="O28" s="681"/>
      <c r="P28" s="681"/>
      <c r="Q28" s="683"/>
      <c r="R28" s="90" t="s">
        <v>514</v>
      </c>
      <c r="S28" s="5">
        <v>1</v>
      </c>
      <c r="T28" s="410">
        <f>Comuna5!F195</f>
        <v>322.21000000000004</v>
      </c>
      <c r="U28" s="18">
        <v>4</v>
      </c>
      <c r="V28" s="687"/>
      <c r="W28" s="689"/>
      <c r="X28" s="689"/>
      <c r="Y28" s="683"/>
      <c r="Z28" s="24" t="s">
        <v>137</v>
      </c>
      <c r="AA28" s="5">
        <v>16</v>
      </c>
      <c r="AB28" s="421">
        <f>[1]Comuna7!F176</f>
        <v>3891.51</v>
      </c>
      <c r="AC28" s="18">
        <v>89</v>
      </c>
    </row>
    <row r="29" spans="1:29" x14ac:dyDescent="0.25">
      <c r="A29" s="92">
        <v>26</v>
      </c>
      <c r="B29" s="8" t="s">
        <v>138</v>
      </c>
      <c r="C29" s="374">
        <v>11</v>
      </c>
      <c r="D29" s="245">
        <f>Comuna1!F178</f>
        <v>1370.08</v>
      </c>
      <c r="E29" s="78">
        <v>13</v>
      </c>
      <c r="F29" s="21" t="s">
        <v>139</v>
      </c>
      <c r="G29" s="5">
        <v>14</v>
      </c>
      <c r="H29" s="410">
        <f>Comuna2!F203</f>
        <v>1495.02</v>
      </c>
      <c r="I29" s="81">
        <v>34</v>
      </c>
      <c r="J29" s="707"/>
      <c r="K29" s="677"/>
      <c r="L29" s="677"/>
      <c r="M29" s="679"/>
      <c r="N29" s="685"/>
      <c r="O29" s="681"/>
      <c r="P29" s="681"/>
      <c r="Q29" s="683"/>
      <c r="R29" s="90" t="s">
        <v>515</v>
      </c>
      <c r="S29" s="5">
        <v>13</v>
      </c>
      <c r="T29" s="410">
        <f>Comuna5!F203</f>
        <v>1160.81</v>
      </c>
      <c r="U29" s="18">
        <v>26</v>
      </c>
      <c r="V29" s="687"/>
      <c r="W29" s="689"/>
      <c r="X29" s="689"/>
      <c r="Y29" s="683"/>
      <c r="Z29" s="24" t="s">
        <v>140</v>
      </c>
      <c r="AA29" s="5">
        <v>11</v>
      </c>
      <c r="AB29" s="421">
        <f>[1]Comuna7!F184</f>
        <v>2751.4800000000005</v>
      </c>
      <c r="AC29" s="18">
        <v>48</v>
      </c>
    </row>
    <row r="30" spans="1:29" x14ac:dyDescent="0.25">
      <c r="A30" s="92">
        <v>27</v>
      </c>
      <c r="B30" s="8" t="s">
        <v>141</v>
      </c>
      <c r="C30" s="374">
        <v>6</v>
      </c>
      <c r="D30" s="245">
        <f>Comuna1!F185</f>
        <v>1067.93</v>
      </c>
      <c r="E30" s="78">
        <v>16</v>
      </c>
      <c r="F30" s="21" t="s">
        <v>142</v>
      </c>
      <c r="G30" s="5">
        <v>26</v>
      </c>
      <c r="H30" s="410">
        <f>Comuna2!F211</f>
        <v>3865.9699999999993</v>
      </c>
      <c r="I30" s="81">
        <v>76</v>
      </c>
      <c r="J30" s="707"/>
      <c r="K30" s="677"/>
      <c r="L30" s="677"/>
      <c r="M30" s="679"/>
      <c r="N30" s="685"/>
      <c r="O30" s="681"/>
      <c r="P30" s="681"/>
      <c r="Q30" s="683"/>
      <c r="R30" s="90" t="s">
        <v>516</v>
      </c>
      <c r="S30" s="5">
        <v>3</v>
      </c>
      <c r="T30" s="410">
        <f>Comuna5!F211</f>
        <v>389.33</v>
      </c>
      <c r="U30" s="18">
        <v>6</v>
      </c>
      <c r="V30" s="687"/>
      <c r="W30" s="689"/>
      <c r="X30" s="689"/>
      <c r="Y30" s="683"/>
      <c r="Z30" s="24" t="s">
        <v>143</v>
      </c>
      <c r="AA30" s="5">
        <v>11</v>
      </c>
      <c r="AB30" s="421">
        <f>[1]Comuna7!F192</f>
        <v>1156.8499999999999</v>
      </c>
      <c r="AC30" s="18">
        <v>20</v>
      </c>
    </row>
    <row r="31" spans="1:29" x14ac:dyDescent="0.25">
      <c r="A31" s="92">
        <v>28</v>
      </c>
      <c r="B31" s="8" t="s">
        <v>144</v>
      </c>
      <c r="C31" s="374">
        <v>33</v>
      </c>
      <c r="D31" s="245">
        <f>Comuna1!F192</f>
        <v>6792.24</v>
      </c>
      <c r="E31" s="78">
        <v>170</v>
      </c>
      <c r="F31" s="23" t="s">
        <v>145</v>
      </c>
      <c r="G31" s="5">
        <v>1</v>
      </c>
      <c r="H31" s="410">
        <f>Comuna2!F219</f>
        <v>401.57</v>
      </c>
      <c r="I31" s="81">
        <v>2</v>
      </c>
      <c r="J31" s="707"/>
      <c r="K31" s="677"/>
      <c r="L31" s="677"/>
      <c r="M31" s="679"/>
      <c r="N31" s="685"/>
      <c r="O31" s="681"/>
      <c r="P31" s="681"/>
      <c r="Q31" s="683"/>
      <c r="R31" s="90" t="s">
        <v>517</v>
      </c>
      <c r="S31" s="5">
        <v>3</v>
      </c>
      <c r="T31" s="410">
        <f>Comuna5!F219</f>
        <v>175.51</v>
      </c>
      <c r="U31" s="18">
        <v>10</v>
      </c>
      <c r="V31" s="687"/>
      <c r="W31" s="689"/>
      <c r="X31" s="689"/>
      <c r="Y31" s="683"/>
      <c r="Z31" s="24" t="s">
        <v>146</v>
      </c>
      <c r="AA31" s="5">
        <v>17</v>
      </c>
      <c r="AB31" s="421">
        <f>[1]Comuna7!F200</f>
        <v>3098.4800000000005</v>
      </c>
      <c r="AC31" s="18">
        <v>80</v>
      </c>
    </row>
    <row r="32" spans="1:29" x14ac:dyDescent="0.25">
      <c r="A32" s="92">
        <v>29</v>
      </c>
      <c r="B32" s="10" t="s">
        <v>147</v>
      </c>
      <c r="C32" s="374">
        <v>7</v>
      </c>
      <c r="D32" s="245">
        <f>Comuna1!F199</f>
        <v>1064.83</v>
      </c>
      <c r="E32" s="78">
        <v>34</v>
      </c>
      <c r="F32" s="21" t="s">
        <v>148</v>
      </c>
      <c r="G32" s="5">
        <v>1</v>
      </c>
      <c r="H32" s="410">
        <f>Comuna2!F227</f>
        <v>180.3</v>
      </c>
      <c r="I32" s="81">
        <v>3</v>
      </c>
      <c r="J32" s="707"/>
      <c r="K32" s="677"/>
      <c r="L32" s="677"/>
      <c r="M32" s="679"/>
      <c r="N32" s="685"/>
      <c r="O32" s="681"/>
      <c r="P32" s="681"/>
      <c r="Q32" s="683"/>
      <c r="R32" s="90" t="s">
        <v>518</v>
      </c>
      <c r="S32" s="5">
        <v>3</v>
      </c>
      <c r="T32" s="410">
        <f>Comuna5!F227</f>
        <v>432.14</v>
      </c>
      <c r="U32" s="18">
        <v>16</v>
      </c>
      <c r="V32" s="687"/>
      <c r="W32" s="689"/>
      <c r="X32" s="689"/>
      <c r="Y32" s="683"/>
      <c r="Z32" s="24" t="s">
        <v>149</v>
      </c>
      <c r="AA32" s="5">
        <v>11</v>
      </c>
      <c r="AB32" s="421">
        <f>[1]Comuna7!F208</f>
        <v>2163.87</v>
      </c>
      <c r="AC32" s="18">
        <v>0</v>
      </c>
    </row>
    <row r="33" spans="1:29" x14ac:dyDescent="0.25">
      <c r="A33" s="92">
        <v>30</v>
      </c>
      <c r="B33" s="10" t="s">
        <v>150</v>
      </c>
      <c r="C33" s="374">
        <v>19</v>
      </c>
      <c r="D33" s="245">
        <f>Comuna1!F206</f>
        <v>2301.71</v>
      </c>
      <c r="E33" s="78">
        <v>76</v>
      </c>
      <c r="F33" s="21" t="s">
        <v>151</v>
      </c>
      <c r="G33" s="5">
        <v>44</v>
      </c>
      <c r="H33" s="410">
        <f>Comuna2!F235</f>
        <v>9195.1799999999985</v>
      </c>
      <c r="I33" s="81">
        <v>173</v>
      </c>
      <c r="J33" s="707"/>
      <c r="K33" s="677"/>
      <c r="L33" s="677"/>
      <c r="M33" s="679"/>
      <c r="N33" s="685"/>
      <c r="O33" s="681"/>
      <c r="P33" s="681"/>
      <c r="Q33" s="683"/>
      <c r="R33" s="90" t="s">
        <v>519</v>
      </c>
      <c r="S33" s="5">
        <v>3</v>
      </c>
      <c r="T33" s="410">
        <f>Comuna5!F235</f>
        <v>554.82999999999993</v>
      </c>
      <c r="U33" s="18">
        <v>13</v>
      </c>
      <c r="V33" s="687"/>
      <c r="W33" s="689"/>
      <c r="X33" s="689"/>
      <c r="Y33" s="683"/>
      <c r="Z33" s="24" t="s">
        <v>152</v>
      </c>
      <c r="AA33" s="5">
        <v>1</v>
      </c>
      <c r="AB33" s="421">
        <f>[1]Comuna7!F215</f>
        <v>472.39</v>
      </c>
      <c r="AC33" s="18">
        <v>16</v>
      </c>
    </row>
    <row r="34" spans="1:29" x14ac:dyDescent="0.25">
      <c r="A34" s="92">
        <v>31</v>
      </c>
      <c r="B34" s="10" t="s">
        <v>153</v>
      </c>
      <c r="C34" s="374">
        <v>1</v>
      </c>
      <c r="D34" s="245">
        <f>Comuna1!F213</f>
        <v>223.96</v>
      </c>
      <c r="E34" s="78">
        <v>0</v>
      </c>
      <c r="F34" s="21" t="s">
        <v>154</v>
      </c>
      <c r="G34" s="5">
        <v>1</v>
      </c>
      <c r="H34" s="410">
        <f>Comuna2!F243</f>
        <v>86.44</v>
      </c>
      <c r="I34" s="81">
        <v>2</v>
      </c>
      <c r="J34" s="707"/>
      <c r="K34" s="677"/>
      <c r="L34" s="677"/>
      <c r="M34" s="679"/>
      <c r="N34" s="685"/>
      <c r="O34" s="681"/>
      <c r="P34" s="681"/>
      <c r="Q34" s="683"/>
      <c r="R34" s="90" t="s">
        <v>520</v>
      </c>
      <c r="S34" s="5">
        <v>15</v>
      </c>
      <c r="T34" s="410">
        <f>Comuna5!F243</f>
        <v>3655.2299999999996</v>
      </c>
      <c r="U34" s="18">
        <v>83</v>
      </c>
      <c r="V34" s="687"/>
      <c r="W34" s="689"/>
      <c r="X34" s="689"/>
      <c r="Y34" s="683"/>
      <c r="Z34" s="24" t="s">
        <v>155</v>
      </c>
      <c r="AA34" s="5">
        <v>11</v>
      </c>
      <c r="AB34" s="421">
        <f>Comuna7!F222</f>
        <v>995.79</v>
      </c>
      <c r="AC34" s="18">
        <v>58</v>
      </c>
    </row>
    <row r="35" spans="1:29" x14ac:dyDescent="0.25">
      <c r="A35" s="92">
        <v>32</v>
      </c>
      <c r="B35" s="10" t="s">
        <v>156</v>
      </c>
      <c r="C35" s="374">
        <v>4</v>
      </c>
      <c r="D35" s="245">
        <f>Comuna1!F220</f>
        <v>642.1400000000001</v>
      </c>
      <c r="E35" s="78">
        <v>12</v>
      </c>
      <c r="F35" s="21" t="s">
        <v>157</v>
      </c>
      <c r="G35" s="5">
        <v>1</v>
      </c>
      <c r="H35" s="410">
        <f>Comuna2!F251</f>
        <v>622.24</v>
      </c>
      <c r="I35" s="81">
        <v>0</v>
      </c>
      <c r="J35" s="707"/>
      <c r="K35" s="677"/>
      <c r="L35" s="677"/>
      <c r="M35" s="679"/>
      <c r="N35" s="685"/>
      <c r="O35" s="681"/>
      <c r="P35" s="681"/>
      <c r="Q35" s="683"/>
      <c r="R35" s="90" t="s">
        <v>521</v>
      </c>
      <c r="S35" s="5">
        <v>13</v>
      </c>
      <c r="T35" s="410">
        <f>Comuna5!F251</f>
        <v>2962.87</v>
      </c>
      <c r="U35" s="18">
        <v>75</v>
      </c>
      <c r="V35" s="687"/>
      <c r="W35" s="689"/>
      <c r="X35" s="689"/>
      <c r="Y35" s="683"/>
      <c r="Z35" s="24" t="s">
        <v>158</v>
      </c>
      <c r="AA35" s="5">
        <v>9</v>
      </c>
      <c r="AB35" s="421">
        <f>Comuna7!F229</f>
        <v>1630.85</v>
      </c>
      <c r="AC35" s="18">
        <v>4</v>
      </c>
    </row>
    <row r="36" spans="1:29" x14ac:dyDescent="0.25">
      <c r="A36" s="92">
        <v>33</v>
      </c>
      <c r="B36" s="10" t="s">
        <v>159</v>
      </c>
      <c r="C36" s="374">
        <v>3</v>
      </c>
      <c r="D36" s="245">
        <f>Comuna1!F227</f>
        <v>607.90000000000009</v>
      </c>
      <c r="E36" s="78">
        <v>13</v>
      </c>
      <c r="F36" s="21" t="s">
        <v>160</v>
      </c>
      <c r="G36" s="5"/>
      <c r="H36" s="410">
        <f>Comuna2!F259</f>
        <v>0</v>
      </c>
      <c r="I36" s="81">
        <v>14</v>
      </c>
      <c r="J36" s="707"/>
      <c r="K36" s="677"/>
      <c r="L36" s="677"/>
      <c r="M36" s="679"/>
      <c r="N36" s="685"/>
      <c r="O36" s="681"/>
      <c r="P36" s="681"/>
      <c r="Q36" s="683"/>
      <c r="R36" s="90" t="s">
        <v>549</v>
      </c>
      <c r="S36" s="5">
        <v>1</v>
      </c>
      <c r="T36" s="410">
        <f>Comuna5!F259</f>
        <v>591.59</v>
      </c>
      <c r="U36" s="18">
        <v>0</v>
      </c>
      <c r="V36" s="687"/>
      <c r="W36" s="689"/>
      <c r="X36" s="689"/>
      <c r="Y36" s="683"/>
      <c r="Z36" s="24" t="s">
        <v>161</v>
      </c>
      <c r="AA36" s="5">
        <v>2</v>
      </c>
      <c r="AB36" s="421">
        <f>[1]Comuna7!F236</f>
        <v>538.02</v>
      </c>
      <c r="AC36" s="18">
        <v>17</v>
      </c>
    </row>
    <row r="37" spans="1:29" x14ac:dyDescent="0.25">
      <c r="A37" s="92">
        <v>34</v>
      </c>
      <c r="B37" s="10" t="s">
        <v>162</v>
      </c>
      <c r="C37" s="374">
        <v>9</v>
      </c>
      <c r="D37" s="245">
        <f>Comuna1!F234</f>
        <v>1296.81</v>
      </c>
      <c r="E37" s="78">
        <v>10</v>
      </c>
      <c r="F37" s="21" t="s">
        <v>163</v>
      </c>
      <c r="G37" s="5"/>
      <c r="H37" s="410">
        <f>Comuna2!F267</f>
        <v>1415.0299999999997</v>
      </c>
      <c r="I37" s="81">
        <v>7</v>
      </c>
      <c r="J37" s="707"/>
      <c r="K37" s="677"/>
      <c r="L37" s="677"/>
      <c r="M37" s="679"/>
      <c r="N37" s="685"/>
      <c r="O37" s="681"/>
      <c r="P37" s="681"/>
      <c r="Q37" s="683"/>
      <c r="R37" s="90" t="s">
        <v>522</v>
      </c>
      <c r="S37" s="5">
        <v>1</v>
      </c>
      <c r="T37" s="410">
        <f>Comuna5!F267</f>
        <v>69.73</v>
      </c>
      <c r="U37" s="18">
        <v>0</v>
      </c>
      <c r="V37" s="687"/>
      <c r="W37" s="689"/>
      <c r="X37" s="689"/>
      <c r="Y37" s="683"/>
      <c r="Z37" s="24" t="s">
        <v>164</v>
      </c>
      <c r="AA37" s="5">
        <v>4</v>
      </c>
      <c r="AB37" s="421">
        <f>[1]Comuna7!F243</f>
        <v>448.86</v>
      </c>
      <c r="AC37" s="18">
        <v>14</v>
      </c>
    </row>
    <row r="38" spans="1:29" x14ac:dyDescent="0.25">
      <c r="A38" s="92">
        <v>35</v>
      </c>
      <c r="B38" s="10" t="s">
        <v>450</v>
      </c>
      <c r="C38" s="374">
        <v>7</v>
      </c>
      <c r="D38" s="245">
        <f>Comuna1!F241</f>
        <v>1232.1199999999999</v>
      </c>
      <c r="E38" s="78">
        <v>0</v>
      </c>
      <c r="F38" s="21" t="s">
        <v>165</v>
      </c>
      <c r="G38" s="5">
        <v>3</v>
      </c>
      <c r="H38" s="410">
        <f>Comuna2!F275</f>
        <v>292.98</v>
      </c>
      <c r="I38" s="81">
        <v>15</v>
      </c>
      <c r="J38" s="707"/>
      <c r="K38" s="677"/>
      <c r="L38" s="677"/>
      <c r="M38" s="679"/>
      <c r="N38" s="685"/>
      <c r="O38" s="681"/>
      <c r="P38" s="681"/>
      <c r="Q38" s="683"/>
      <c r="R38" s="709"/>
      <c r="S38" s="690"/>
      <c r="T38" s="690"/>
      <c r="U38" s="693"/>
      <c r="V38" s="687"/>
      <c r="W38" s="689"/>
      <c r="X38" s="689"/>
      <c r="Y38" s="683"/>
      <c r="Z38" s="24" t="s">
        <v>166</v>
      </c>
      <c r="AA38" s="5">
        <v>12</v>
      </c>
      <c r="AB38" s="421">
        <f>[1]Comuna7!F250</f>
        <v>1912.3300000000002</v>
      </c>
      <c r="AC38" s="18">
        <v>0</v>
      </c>
    </row>
    <row r="39" spans="1:29" x14ac:dyDescent="0.25">
      <c r="A39" s="92">
        <v>36</v>
      </c>
      <c r="B39" s="677"/>
      <c r="C39" s="698"/>
      <c r="D39" s="703"/>
      <c r="E39" s="700"/>
      <c r="F39" s="21" t="s">
        <v>167</v>
      </c>
      <c r="G39" s="5">
        <v>1</v>
      </c>
      <c r="H39" s="410">
        <f>Comuna2!F283</f>
        <v>364.08</v>
      </c>
      <c r="I39" s="81">
        <v>14</v>
      </c>
      <c r="J39" s="707"/>
      <c r="K39" s="677"/>
      <c r="L39" s="677"/>
      <c r="M39" s="679"/>
      <c r="N39" s="685"/>
      <c r="O39" s="681"/>
      <c r="P39" s="681"/>
      <c r="Q39" s="683"/>
      <c r="R39" s="710"/>
      <c r="S39" s="691"/>
      <c r="T39" s="691"/>
      <c r="U39" s="694"/>
      <c r="V39" s="687"/>
      <c r="W39" s="689"/>
      <c r="X39" s="689"/>
      <c r="Y39" s="683"/>
      <c r="Z39" s="24" t="s">
        <v>168</v>
      </c>
      <c r="AA39" s="5">
        <v>10</v>
      </c>
      <c r="AB39" s="421">
        <f>[1]Comuna7!F257</f>
        <v>2023.67</v>
      </c>
      <c r="AC39" s="18">
        <v>87</v>
      </c>
    </row>
    <row r="40" spans="1:29" x14ac:dyDescent="0.25">
      <c r="A40" s="92">
        <v>37</v>
      </c>
      <c r="B40" s="677"/>
      <c r="C40" s="698"/>
      <c r="D40" s="704"/>
      <c r="E40" s="701"/>
      <c r="F40" s="21" t="s">
        <v>169</v>
      </c>
      <c r="G40" s="5">
        <v>1</v>
      </c>
      <c r="H40" s="410">
        <f>Comuna2!F291</f>
        <v>285.32</v>
      </c>
      <c r="I40" s="81">
        <v>20</v>
      </c>
      <c r="J40" s="707"/>
      <c r="K40" s="677"/>
      <c r="L40" s="677"/>
      <c r="M40" s="679"/>
      <c r="N40" s="685"/>
      <c r="O40" s="681"/>
      <c r="P40" s="681"/>
      <c r="Q40" s="683"/>
      <c r="R40" s="710"/>
      <c r="S40" s="691"/>
      <c r="T40" s="691"/>
      <c r="U40" s="694"/>
      <c r="V40" s="687"/>
      <c r="W40" s="689"/>
      <c r="X40" s="689"/>
      <c r="Y40" s="683"/>
      <c r="Z40" s="24" t="s">
        <v>170</v>
      </c>
      <c r="AA40" s="5">
        <v>14</v>
      </c>
      <c r="AB40" s="421">
        <f>Comuna7!F264</f>
        <v>2776.17</v>
      </c>
      <c r="AC40" s="18">
        <v>74</v>
      </c>
    </row>
    <row r="41" spans="1:29" x14ac:dyDescent="0.25">
      <c r="A41" s="92">
        <v>38</v>
      </c>
      <c r="B41" s="677"/>
      <c r="C41" s="698"/>
      <c r="D41" s="704"/>
      <c r="E41" s="701"/>
      <c r="F41" s="21" t="s">
        <v>171</v>
      </c>
      <c r="G41" s="5">
        <v>1</v>
      </c>
      <c r="H41" s="410">
        <f>Comuna2!F299</f>
        <v>491.87</v>
      </c>
      <c r="I41" s="81">
        <v>17</v>
      </c>
      <c r="J41" s="707"/>
      <c r="K41" s="677"/>
      <c r="L41" s="677"/>
      <c r="M41" s="679"/>
      <c r="N41" s="685"/>
      <c r="O41" s="681"/>
      <c r="P41" s="681"/>
      <c r="Q41" s="683"/>
      <c r="R41" s="710"/>
      <c r="S41" s="691"/>
      <c r="T41" s="691"/>
      <c r="U41" s="694"/>
      <c r="V41" s="687"/>
      <c r="W41" s="689"/>
      <c r="X41" s="689"/>
      <c r="Y41" s="683"/>
      <c r="Z41" s="24" t="s">
        <v>172</v>
      </c>
      <c r="AA41" s="5">
        <v>7</v>
      </c>
      <c r="AB41" s="421">
        <f>[1]Comuna7!F271</f>
        <v>1371.13</v>
      </c>
      <c r="AC41" s="18">
        <v>46</v>
      </c>
    </row>
    <row r="42" spans="1:29" x14ac:dyDescent="0.25">
      <c r="A42" s="92">
        <v>39</v>
      </c>
      <c r="B42" s="677"/>
      <c r="C42" s="698"/>
      <c r="D42" s="704"/>
      <c r="E42" s="701"/>
      <c r="F42" s="21" t="s">
        <v>173</v>
      </c>
      <c r="G42" s="5">
        <v>3</v>
      </c>
      <c r="H42" s="410">
        <f>Comuna2!F307</f>
        <v>988.3599999999999</v>
      </c>
      <c r="I42" s="81">
        <v>24</v>
      </c>
      <c r="J42" s="707"/>
      <c r="K42" s="677"/>
      <c r="L42" s="677"/>
      <c r="M42" s="679"/>
      <c r="N42" s="685"/>
      <c r="O42" s="681"/>
      <c r="P42" s="681"/>
      <c r="Q42" s="683"/>
      <c r="R42" s="710"/>
      <c r="S42" s="691"/>
      <c r="T42" s="691"/>
      <c r="U42" s="694"/>
      <c r="V42" s="687"/>
      <c r="W42" s="689"/>
      <c r="X42" s="689"/>
      <c r="Y42" s="683"/>
      <c r="Z42" s="24" t="s">
        <v>174</v>
      </c>
      <c r="AA42" s="5">
        <v>8</v>
      </c>
      <c r="AB42" s="421">
        <f>Comuna7!F278</f>
        <v>1532.69</v>
      </c>
      <c r="AC42" s="18">
        <v>51</v>
      </c>
    </row>
    <row r="43" spans="1:29" x14ac:dyDescent="0.25">
      <c r="A43" s="92">
        <v>40</v>
      </c>
      <c r="B43" s="677"/>
      <c r="C43" s="698"/>
      <c r="D43" s="704"/>
      <c r="E43" s="701"/>
      <c r="F43" s="21" t="s">
        <v>175</v>
      </c>
      <c r="G43" s="5">
        <v>1</v>
      </c>
      <c r="H43" s="410">
        <f>Comuna2!F315</f>
        <v>372.91999999999996</v>
      </c>
      <c r="I43" s="81">
        <v>14</v>
      </c>
      <c r="J43" s="707"/>
      <c r="K43" s="677"/>
      <c r="L43" s="677"/>
      <c r="M43" s="679"/>
      <c r="N43" s="685"/>
      <c r="O43" s="681"/>
      <c r="P43" s="681"/>
      <c r="Q43" s="683"/>
      <c r="R43" s="710"/>
      <c r="S43" s="691"/>
      <c r="T43" s="691"/>
      <c r="U43" s="694"/>
      <c r="V43" s="687"/>
      <c r="W43" s="689"/>
      <c r="X43" s="689"/>
      <c r="Y43" s="683"/>
      <c r="Z43" s="24" t="s">
        <v>176</v>
      </c>
      <c r="AA43" s="5">
        <v>26</v>
      </c>
      <c r="AB43" s="421">
        <f>[1]Comuna7!F285</f>
        <v>4370.2700000000004</v>
      </c>
      <c r="AC43" s="18">
        <v>101</v>
      </c>
    </row>
    <row r="44" spans="1:29" x14ac:dyDescent="0.25">
      <c r="A44" s="92">
        <v>41</v>
      </c>
      <c r="B44" s="677"/>
      <c r="C44" s="698"/>
      <c r="D44" s="704"/>
      <c r="E44" s="701"/>
      <c r="F44" s="21" t="s">
        <v>177</v>
      </c>
      <c r="G44" s="5">
        <v>1</v>
      </c>
      <c r="H44" s="410">
        <f>Comuna2!F323</f>
        <v>524.52</v>
      </c>
      <c r="I44" s="81">
        <v>0</v>
      </c>
      <c r="J44" s="707"/>
      <c r="K44" s="677"/>
      <c r="L44" s="677"/>
      <c r="M44" s="679"/>
      <c r="N44" s="685"/>
      <c r="O44" s="681"/>
      <c r="P44" s="681"/>
      <c r="Q44" s="683"/>
      <c r="R44" s="710"/>
      <c r="S44" s="691"/>
      <c r="T44" s="691"/>
      <c r="U44" s="694"/>
      <c r="V44" s="687"/>
      <c r="W44" s="689"/>
      <c r="X44" s="689"/>
      <c r="Y44" s="683"/>
      <c r="Z44" s="24" t="s">
        <v>178</v>
      </c>
      <c r="AA44" s="5">
        <v>22</v>
      </c>
      <c r="AB44" s="421">
        <f>[1]Comuna7!F292</f>
        <v>3648.34</v>
      </c>
      <c r="AC44" s="18">
        <v>94</v>
      </c>
    </row>
    <row r="45" spans="1:29" x14ac:dyDescent="0.25">
      <c r="A45" s="92">
        <v>42</v>
      </c>
      <c r="B45" s="677"/>
      <c r="C45" s="698"/>
      <c r="D45" s="704"/>
      <c r="E45" s="701"/>
      <c r="F45" s="21" t="s">
        <v>179</v>
      </c>
      <c r="G45" s="5">
        <v>1</v>
      </c>
      <c r="H45" s="410">
        <f>Comuna2!F331</f>
        <v>0</v>
      </c>
      <c r="I45" s="81">
        <v>0</v>
      </c>
      <c r="J45" s="707"/>
      <c r="K45" s="677"/>
      <c r="L45" s="677"/>
      <c r="M45" s="679"/>
      <c r="N45" s="685"/>
      <c r="O45" s="681"/>
      <c r="P45" s="681"/>
      <c r="Q45" s="683"/>
      <c r="R45" s="710"/>
      <c r="S45" s="691"/>
      <c r="T45" s="691"/>
      <c r="U45" s="694"/>
      <c r="V45" s="687"/>
      <c r="W45" s="689"/>
      <c r="X45" s="689"/>
      <c r="Y45" s="683"/>
      <c r="Z45" s="24" t="s">
        <v>180</v>
      </c>
      <c r="AA45" s="5">
        <v>16</v>
      </c>
      <c r="AB45" s="421">
        <f>[1]Comuna7!F299</f>
        <v>3118.51</v>
      </c>
      <c r="AC45" s="18">
        <v>76</v>
      </c>
    </row>
    <row r="46" spans="1:29" x14ac:dyDescent="0.25">
      <c r="A46" s="92">
        <v>43</v>
      </c>
      <c r="B46" s="677"/>
      <c r="C46" s="698"/>
      <c r="D46" s="704"/>
      <c r="E46" s="701"/>
      <c r="F46" s="21" t="s">
        <v>182</v>
      </c>
      <c r="G46" s="7">
        <v>71</v>
      </c>
      <c r="H46" s="411">
        <f>Comuna2!F339</f>
        <v>7634.2199999999993</v>
      </c>
      <c r="I46" s="608">
        <v>169</v>
      </c>
      <c r="J46" s="707"/>
      <c r="K46" s="677"/>
      <c r="L46" s="677"/>
      <c r="M46" s="679"/>
      <c r="N46" s="685"/>
      <c r="O46" s="681"/>
      <c r="P46" s="681"/>
      <c r="Q46" s="683"/>
      <c r="R46" s="710"/>
      <c r="S46" s="691"/>
      <c r="T46" s="691"/>
      <c r="U46" s="694"/>
      <c r="V46" s="687"/>
      <c r="W46" s="689"/>
      <c r="X46" s="689"/>
      <c r="Y46" s="683"/>
      <c r="Z46" s="593" t="s">
        <v>817</v>
      </c>
      <c r="AA46" s="7">
        <f>[1]Comuna7!D311</f>
        <v>7</v>
      </c>
      <c r="AB46" s="320">
        <f>[1]Comuna7!F306</f>
        <v>1106.1500000000001</v>
      </c>
      <c r="AC46" s="18">
        <f>[1]Comuna7!D312</f>
        <v>37</v>
      </c>
    </row>
    <row r="47" spans="1:29" x14ac:dyDescent="0.25">
      <c r="A47" s="25">
        <v>44</v>
      </c>
      <c r="B47" s="677"/>
      <c r="C47" s="698"/>
      <c r="D47" s="704"/>
      <c r="E47" s="701"/>
      <c r="F47" s="21" t="s">
        <v>183</v>
      </c>
      <c r="G47" s="7">
        <v>18</v>
      </c>
      <c r="H47" s="411">
        <f>Comuna2!F347</f>
        <v>3866.76</v>
      </c>
      <c r="I47" s="608">
        <v>30</v>
      </c>
      <c r="J47" s="707"/>
      <c r="K47" s="677"/>
      <c r="L47" s="677"/>
      <c r="M47" s="679"/>
      <c r="N47" s="685"/>
      <c r="O47" s="681"/>
      <c r="P47" s="681"/>
      <c r="Q47" s="683"/>
      <c r="R47" s="710"/>
      <c r="S47" s="691"/>
      <c r="T47" s="691"/>
      <c r="U47" s="694"/>
      <c r="V47" s="687"/>
      <c r="W47" s="689"/>
      <c r="X47" s="689"/>
      <c r="Y47" s="683"/>
      <c r="Z47" s="24" t="s">
        <v>181</v>
      </c>
      <c r="AA47" s="7">
        <f>[1]Comuna7!D318</f>
        <v>50</v>
      </c>
      <c r="AB47" s="320">
        <f>[1]Comuna7!F313</f>
        <v>8720.93</v>
      </c>
      <c r="AC47" s="18">
        <f>[1]Comuna7!D319</f>
        <v>181</v>
      </c>
    </row>
    <row r="48" spans="1:29" x14ac:dyDescent="0.25">
      <c r="A48" s="25">
        <v>45</v>
      </c>
      <c r="B48" s="677"/>
      <c r="C48" s="698"/>
      <c r="D48" s="704"/>
      <c r="E48" s="701"/>
      <c r="F48" s="21" t="s">
        <v>184</v>
      </c>
      <c r="G48" s="7">
        <v>12</v>
      </c>
      <c r="H48" s="411">
        <f>Comuna2!F371</f>
        <v>1985.7600000000002</v>
      </c>
      <c r="I48" s="608">
        <v>65</v>
      </c>
      <c r="J48" s="707"/>
      <c r="K48" s="677"/>
      <c r="L48" s="677"/>
      <c r="M48" s="679"/>
      <c r="N48" s="685"/>
      <c r="O48" s="681"/>
      <c r="P48" s="681"/>
      <c r="Q48" s="683"/>
      <c r="R48" s="710"/>
      <c r="S48" s="691"/>
      <c r="T48" s="691"/>
      <c r="U48" s="694"/>
      <c r="V48" s="687"/>
      <c r="W48" s="689"/>
      <c r="X48" s="689"/>
      <c r="Y48" s="683"/>
      <c r="Z48" s="707"/>
      <c r="AA48" s="677"/>
      <c r="AB48" s="677"/>
      <c r="AC48" s="679"/>
    </row>
    <row r="49" spans="1:29" x14ac:dyDescent="0.25">
      <c r="A49" s="25">
        <v>46</v>
      </c>
      <c r="B49" s="677"/>
      <c r="C49" s="698"/>
      <c r="D49" s="704"/>
      <c r="E49" s="701"/>
      <c r="F49" s="21" t="s">
        <v>185</v>
      </c>
      <c r="G49" s="7">
        <v>15</v>
      </c>
      <c r="H49" s="411">
        <f>Comuna2!F355</f>
        <v>3901.0600000000004</v>
      </c>
      <c r="I49" s="608">
        <v>63</v>
      </c>
      <c r="J49" s="707"/>
      <c r="K49" s="677"/>
      <c r="L49" s="677"/>
      <c r="M49" s="679"/>
      <c r="N49" s="685"/>
      <c r="O49" s="681"/>
      <c r="P49" s="681"/>
      <c r="Q49" s="683"/>
      <c r="R49" s="710"/>
      <c r="S49" s="691"/>
      <c r="T49" s="691"/>
      <c r="U49" s="694"/>
      <c r="V49" s="687"/>
      <c r="W49" s="689"/>
      <c r="X49" s="689"/>
      <c r="Y49" s="683"/>
      <c r="Z49" s="707"/>
      <c r="AA49" s="677"/>
      <c r="AB49" s="677"/>
      <c r="AC49" s="679"/>
    </row>
    <row r="50" spans="1:29" x14ac:dyDescent="0.25">
      <c r="A50" s="101">
        <v>47</v>
      </c>
      <c r="B50" s="677"/>
      <c r="C50" s="698"/>
      <c r="D50" s="704"/>
      <c r="E50" s="702"/>
      <c r="F50" s="6" t="s">
        <v>380</v>
      </c>
      <c r="G50" s="7">
        <v>11</v>
      </c>
      <c r="H50" s="320">
        <f>Comuna2!F363</f>
        <v>2283.4900000000002</v>
      </c>
      <c r="I50" s="608">
        <v>0</v>
      </c>
      <c r="J50" s="707"/>
      <c r="K50" s="677"/>
      <c r="L50" s="677"/>
      <c r="M50" s="679"/>
      <c r="N50" s="685"/>
      <c r="O50" s="681"/>
      <c r="P50" s="681"/>
      <c r="Q50" s="683"/>
      <c r="R50" s="710"/>
      <c r="S50" s="691"/>
      <c r="T50" s="691"/>
      <c r="U50" s="694"/>
      <c r="V50" s="687"/>
      <c r="W50" s="689"/>
      <c r="X50" s="689"/>
      <c r="Y50" s="683"/>
      <c r="Z50" s="707"/>
      <c r="AA50" s="677"/>
      <c r="AB50" s="677"/>
      <c r="AC50" s="679"/>
    </row>
    <row r="51" spans="1:29" ht="15.75" thickBot="1" x14ac:dyDescent="0.3">
      <c r="A51" s="101">
        <v>48</v>
      </c>
      <c r="B51" s="678"/>
      <c r="C51" s="699"/>
      <c r="D51" s="704"/>
      <c r="E51" s="701"/>
      <c r="F51" s="388"/>
      <c r="G51" s="240"/>
      <c r="H51" s="406"/>
      <c r="I51" s="607"/>
      <c r="J51" s="708"/>
      <c r="K51" s="678"/>
      <c r="L51" s="678"/>
      <c r="M51" s="680"/>
      <c r="N51" s="685"/>
      <c r="O51" s="681"/>
      <c r="P51" s="705"/>
      <c r="Q51" s="683"/>
      <c r="R51" s="711"/>
      <c r="S51" s="692"/>
      <c r="T51" s="692"/>
      <c r="U51" s="695"/>
      <c r="V51" s="687"/>
      <c r="W51" s="689"/>
      <c r="X51" s="706"/>
      <c r="Y51" s="683"/>
      <c r="Z51" s="708"/>
      <c r="AA51" s="678"/>
      <c r="AB51" s="678"/>
      <c r="AC51" s="680"/>
    </row>
    <row r="52" spans="1:29" s="591" customFormat="1" ht="16.5" thickBot="1" x14ac:dyDescent="0.3">
      <c r="A52" s="578" t="s">
        <v>186</v>
      </c>
      <c r="B52" s="579"/>
      <c r="C52" s="580">
        <f>SUM(C4:C38)</f>
        <v>542</v>
      </c>
      <c r="D52" s="581">
        <f>SUM(D4:D38)</f>
        <v>93180.641000000003</v>
      </c>
      <c r="E52" s="582">
        <f>SUM(E4:E39)</f>
        <v>1613</v>
      </c>
      <c r="F52" s="583"/>
      <c r="G52" s="584">
        <f>SUM(G4:G50)</f>
        <v>574</v>
      </c>
      <c r="H52" s="585">
        <f>SUM(H4:H51)</f>
        <v>94515.813000000009</v>
      </c>
      <c r="I52" s="587">
        <f>SUM(I4:I50)</f>
        <v>1904</v>
      </c>
      <c r="J52" s="579"/>
      <c r="K52" s="586">
        <f>SUM(K4:K51)</f>
        <v>252</v>
      </c>
      <c r="L52" s="581">
        <f>SUM(L4:L51)</f>
        <v>45347.582999999999</v>
      </c>
      <c r="M52" s="582">
        <f>SUM(M4:M20)</f>
        <v>918</v>
      </c>
      <c r="N52" s="609"/>
      <c r="O52" s="584">
        <f>SUM(O4:O51)</f>
        <v>167</v>
      </c>
      <c r="P52" s="585">
        <f>SUM(Base!P4:P12)</f>
        <v>36928.43</v>
      </c>
      <c r="Q52" s="582">
        <f>SUM(Q4:Q51)</f>
        <v>663</v>
      </c>
      <c r="R52" s="588"/>
      <c r="S52" s="589">
        <f>SUM(S4:S51)</f>
        <v>378</v>
      </c>
      <c r="T52" s="590">
        <f>SUM(T4:T51)</f>
        <v>56898.559999999998</v>
      </c>
      <c r="U52" s="582">
        <f>SUM(U4:U51)</f>
        <v>1235</v>
      </c>
      <c r="V52" s="588"/>
      <c r="W52" s="589">
        <f>SUM(W4:W51)</f>
        <v>230</v>
      </c>
      <c r="X52" s="590">
        <f>SUM(X4:X51)</f>
        <v>42188.73</v>
      </c>
      <c r="Y52" s="587">
        <f>SUM(Y4:Y51)</f>
        <v>766</v>
      </c>
      <c r="Z52" s="588"/>
      <c r="AA52" s="613">
        <f>SUM(AA4:AA51)</f>
        <v>663</v>
      </c>
      <c r="AB52" s="614">
        <f>SUM(AB4:AB51)</f>
        <v>119812.56999999998</v>
      </c>
      <c r="AC52" s="582">
        <f>SUM(AC4:AC46)</f>
        <v>2396</v>
      </c>
    </row>
  </sheetData>
  <mergeCells count="33">
    <mergeCell ref="AC48:AC51"/>
    <mergeCell ref="AB48:AB51"/>
    <mergeCell ref="AA48:AA51"/>
    <mergeCell ref="Z48:Z51"/>
    <mergeCell ref="Z2:AC2"/>
    <mergeCell ref="A1:AC1"/>
    <mergeCell ref="B39:B51"/>
    <mergeCell ref="C39:C51"/>
    <mergeCell ref="E39:E51"/>
    <mergeCell ref="D39:D51"/>
    <mergeCell ref="P13:P51"/>
    <mergeCell ref="X16:X51"/>
    <mergeCell ref="J21:J51"/>
    <mergeCell ref="R38:R51"/>
    <mergeCell ref="A2:A3"/>
    <mergeCell ref="F2:I2"/>
    <mergeCell ref="B2:E2"/>
    <mergeCell ref="J2:M2"/>
    <mergeCell ref="N2:Q2"/>
    <mergeCell ref="V2:Y2"/>
    <mergeCell ref="R2:U2"/>
    <mergeCell ref="V16:V51"/>
    <mergeCell ref="W16:W51"/>
    <mergeCell ref="Y16:Y51"/>
    <mergeCell ref="S38:S51"/>
    <mergeCell ref="T38:T51"/>
    <mergeCell ref="U38:U51"/>
    <mergeCell ref="K21:K51"/>
    <mergeCell ref="L21:L51"/>
    <mergeCell ref="M21:M51"/>
    <mergeCell ref="O13:O51"/>
    <mergeCell ref="Q13:Q51"/>
    <mergeCell ref="N13:N5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X276"/>
  <sheetViews>
    <sheetView zoomScale="90" zoomScaleNormal="90" workbookViewId="0">
      <pane ySplit="2" topLeftCell="A240" activePane="bottomLeft" state="frozen"/>
      <selection activeCell="A2" sqref="A2"/>
      <selection pane="bottomLeft" activeCell="B267" sqref="B267:B274"/>
    </sheetView>
  </sheetViews>
  <sheetFormatPr baseColWidth="10" defaultRowHeight="15" x14ac:dyDescent="0.25"/>
  <cols>
    <col min="1" max="1" width="7.140625" style="368" bestFit="1" customWidth="1"/>
    <col min="2" max="2" width="15.28515625" style="173" customWidth="1"/>
    <col min="3" max="3" width="16.28515625" style="254" customWidth="1"/>
    <col min="4" max="4" width="8.42578125" style="351" customWidth="1"/>
    <col min="5" max="5" width="13.42578125" style="249" bestFit="1" customWidth="1"/>
    <col min="6" max="6" width="13.42578125" style="391" customWidth="1"/>
    <col min="7" max="7" width="52.42578125" style="285" bestFit="1" customWidth="1"/>
    <col min="8" max="8" width="39.5703125" style="249" bestFit="1" customWidth="1"/>
    <col min="9" max="9" width="20.5703125" style="254" customWidth="1"/>
    <col min="10" max="10" width="11.42578125" style="285"/>
    <col min="11" max="11" width="19.28515625" style="307" customWidth="1"/>
    <col min="12" max="12" width="11.5703125" style="285" bestFit="1" customWidth="1"/>
    <col min="13" max="13" width="11.42578125" style="254"/>
    <col min="14" max="14" width="7.5703125" style="173" bestFit="1" customWidth="1"/>
    <col min="15" max="15" width="35.7109375" style="254" bestFit="1" customWidth="1"/>
    <col min="16" max="17" width="11.42578125" style="435"/>
    <col min="18" max="16384" width="11.42578125" style="254"/>
  </cols>
  <sheetData>
    <row r="1" spans="1:17" ht="16.5" customHeight="1" thickBot="1" x14ac:dyDescent="0.3">
      <c r="A1" s="910" t="s">
        <v>451</v>
      </c>
      <c r="B1" s="911"/>
      <c r="C1" s="911"/>
      <c r="D1" s="911"/>
      <c r="E1" s="911"/>
      <c r="F1" s="911"/>
      <c r="G1" s="911"/>
      <c r="H1" s="911"/>
      <c r="I1" s="912"/>
      <c r="K1" s="905" t="s">
        <v>765</v>
      </c>
      <c r="L1" s="906"/>
      <c r="N1" s="907" t="s">
        <v>821</v>
      </c>
      <c r="O1" s="908"/>
      <c r="P1" s="908"/>
      <c r="Q1" s="909"/>
    </row>
    <row r="2" spans="1:17" s="171" customFormat="1" ht="15.75" thickBot="1" x14ac:dyDescent="0.3">
      <c r="A2" s="365" t="s">
        <v>1</v>
      </c>
      <c r="B2" s="312" t="s">
        <v>9</v>
      </c>
      <c r="C2" s="312" t="s">
        <v>761</v>
      </c>
      <c r="D2" s="352" t="s">
        <v>186</v>
      </c>
      <c r="E2" s="312" t="s">
        <v>777</v>
      </c>
      <c r="F2" s="312" t="s">
        <v>814</v>
      </c>
      <c r="G2" s="312" t="s">
        <v>188</v>
      </c>
      <c r="H2" s="312" t="s">
        <v>292</v>
      </c>
      <c r="I2" s="313" t="s">
        <v>192</v>
      </c>
      <c r="K2" s="314" t="s">
        <v>451</v>
      </c>
      <c r="L2" s="315" t="s">
        <v>186</v>
      </c>
      <c r="N2" s="533" t="s">
        <v>819</v>
      </c>
      <c r="O2" s="534" t="s">
        <v>187</v>
      </c>
      <c r="P2" s="534" t="s">
        <v>823</v>
      </c>
      <c r="Q2" s="535" t="s">
        <v>781</v>
      </c>
    </row>
    <row r="3" spans="1:17" ht="15" customHeight="1" x14ac:dyDescent="0.25">
      <c r="A3" s="902">
        <v>1</v>
      </c>
      <c r="B3" s="893" t="s">
        <v>15</v>
      </c>
      <c r="C3" s="316" t="s">
        <v>191</v>
      </c>
      <c r="D3" s="353"/>
      <c r="E3" s="317"/>
      <c r="F3" s="897">
        <f>SUM(E3:E10)</f>
        <v>2221.63</v>
      </c>
      <c r="G3" s="318"/>
      <c r="H3" s="900" t="s">
        <v>452</v>
      </c>
      <c r="I3" s="875"/>
      <c r="K3" s="292" t="s">
        <v>191</v>
      </c>
      <c r="L3" s="670">
        <f>SUMIF($C$3:$C$370,"AVENIDA",$D$3:$D$370)</f>
        <v>0</v>
      </c>
      <c r="N3" s="527">
        <v>1</v>
      </c>
      <c r="O3" s="528" t="s">
        <v>15</v>
      </c>
      <c r="P3" s="242">
        <f>$F$3</f>
        <v>2221.63</v>
      </c>
      <c r="Q3" s="293">
        <f>P3/1000</f>
        <v>2.2216300000000002</v>
      </c>
    </row>
    <row r="4" spans="1:17" x14ac:dyDescent="0.25">
      <c r="A4" s="903"/>
      <c r="B4" s="894"/>
      <c r="C4" s="319" t="s">
        <v>190</v>
      </c>
      <c r="D4" s="354">
        <v>10</v>
      </c>
      <c r="E4" s="320">
        <f>'M5'!K2</f>
        <v>1631.44</v>
      </c>
      <c r="F4" s="898"/>
      <c r="G4" s="321" t="s">
        <v>453</v>
      </c>
      <c r="H4" s="898"/>
      <c r="I4" s="876"/>
      <c r="K4" s="296" t="s">
        <v>190</v>
      </c>
      <c r="L4" s="671">
        <f>SUMIF($C$3:$C$370,"CALLE",$D$3:$D$370)</f>
        <v>163</v>
      </c>
      <c r="N4" s="529">
        <v>2</v>
      </c>
      <c r="O4" s="6" t="s">
        <v>22</v>
      </c>
      <c r="P4" s="156">
        <f>$F$11</f>
        <v>624.41999999999996</v>
      </c>
      <c r="Q4" s="504">
        <f t="shared" ref="Q4:Q36" si="0">P4/1000</f>
        <v>0.62441999999999998</v>
      </c>
    </row>
    <row r="5" spans="1:17" x14ac:dyDescent="0.25">
      <c r="A5" s="903"/>
      <c r="B5" s="894"/>
      <c r="C5" s="322" t="s">
        <v>189</v>
      </c>
      <c r="D5" s="354">
        <v>2</v>
      </c>
      <c r="E5" s="320">
        <f>'M5'!K3</f>
        <v>590.19000000000005</v>
      </c>
      <c r="F5" s="898"/>
      <c r="G5" s="321" t="s">
        <v>454</v>
      </c>
      <c r="H5" s="898"/>
      <c r="I5" s="876"/>
      <c r="K5" s="299" t="s">
        <v>189</v>
      </c>
      <c r="L5" s="671">
        <f>SUMIF($C$3:$C$370,"CARRERA",$D$3:$D$370)</f>
        <v>150</v>
      </c>
      <c r="N5" s="529">
        <v>3</v>
      </c>
      <c r="O5" s="6" t="s">
        <v>27</v>
      </c>
      <c r="P5" s="156">
        <f>$F$19</f>
        <v>13050.23</v>
      </c>
      <c r="Q5" s="504">
        <f t="shared" si="0"/>
        <v>13.050229999999999</v>
      </c>
    </row>
    <row r="6" spans="1:17" x14ac:dyDescent="0.25">
      <c r="A6" s="903"/>
      <c r="B6" s="894"/>
      <c r="C6" s="319" t="s">
        <v>193</v>
      </c>
      <c r="D6" s="354"/>
      <c r="E6" s="320"/>
      <c r="F6" s="898"/>
      <c r="G6" s="323"/>
      <c r="H6" s="898"/>
      <c r="I6" s="876"/>
      <c r="K6" s="296" t="s">
        <v>193</v>
      </c>
      <c r="L6" s="671">
        <f>SUMIF($C$3:$C$370,"CALLEJÓN",$D$3:$D$370)</f>
        <v>0</v>
      </c>
      <c r="N6" s="529">
        <v>4</v>
      </c>
      <c r="O6" s="6" t="s">
        <v>33</v>
      </c>
      <c r="P6" s="156">
        <f>$F$27</f>
        <v>1820.5</v>
      </c>
      <c r="Q6" s="504">
        <f t="shared" si="0"/>
        <v>1.8205</v>
      </c>
    </row>
    <row r="7" spans="1:17" x14ac:dyDescent="0.25">
      <c r="A7" s="903"/>
      <c r="B7" s="894"/>
      <c r="C7" s="324" t="s">
        <v>282</v>
      </c>
      <c r="D7" s="355"/>
      <c r="E7" s="325"/>
      <c r="F7" s="898"/>
      <c r="G7" s="323"/>
      <c r="H7" s="898"/>
      <c r="I7" s="876"/>
      <c r="K7" s="296" t="s">
        <v>282</v>
      </c>
      <c r="L7" s="671">
        <f>SUMIF($C$3:$C$370,"TRANSVERSAL",$D$3:$D$370)</f>
        <v>3</v>
      </c>
      <c r="N7" s="529">
        <v>5</v>
      </c>
      <c r="O7" s="6" t="s">
        <v>40</v>
      </c>
      <c r="P7" s="156">
        <f>$F$35</f>
        <v>2041.0700000000002</v>
      </c>
      <c r="Q7" s="504">
        <f t="shared" si="0"/>
        <v>2.0410700000000004</v>
      </c>
    </row>
    <row r="8" spans="1:17" x14ac:dyDescent="0.25">
      <c r="A8" s="903"/>
      <c r="B8" s="894"/>
      <c r="C8" s="324" t="s">
        <v>243</v>
      </c>
      <c r="D8" s="355"/>
      <c r="E8" s="325"/>
      <c r="F8" s="898"/>
      <c r="G8" s="323"/>
      <c r="H8" s="898"/>
      <c r="I8" s="876"/>
      <c r="K8" s="296" t="s">
        <v>243</v>
      </c>
      <c r="L8" s="671">
        <f>SUMIF($C$3:$C$370,"DIAGONAL",$D$3:$D$370)</f>
        <v>0</v>
      </c>
      <c r="N8" s="529">
        <v>6</v>
      </c>
      <c r="O8" s="6" t="s">
        <v>47</v>
      </c>
      <c r="P8" s="156">
        <f>$F$43</f>
        <v>1385.06</v>
      </c>
      <c r="Q8" s="504">
        <f t="shared" si="0"/>
        <v>1.38506</v>
      </c>
    </row>
    <row r="9" spans="1:17" x14ac:dyDescent="0.25">
      <c r="A9" s="903"/>
      <c r="B9" s="894"/>
      <c r="C9" s="319" t="s">
        <v>200</v>
      </c>
      <c r="D9" s="354">
        <f>Base!S4</f>
        <v>9</v>
      </c>
      <c r="E9" s="320"/>
      <c r="F9" s="898"/>
      <c r="G9" s="323"/>
      <c r="H9" s="898"/>
      <c r="I9" s="876"/>
      <c r="K9" s="296" t="s">
        <v>200</v>
      </c>
      <c r="L9" s="671">
        <f>SUMIF($C$3:$C$370,"MANZANA",$D$3:$D$370)</f>
        <v>378</v>
      </c>
      <c r="N9" s="529">
        <v>7</v>
      </c>
      <c r="O9" s="6" t="s">
        <v>54</v>
      </c>
      <c r="P9" s="156">
        <f>$F$51</f>
        <v>1298.2000000000003</v>
      </c>
      <c r="Q9" s="504">
        <f t="shared" si="0"/>
        <v>1.2982000000000002</v>
      </c>
    </row>
    <row r="10" spans="1:17" ht="15.75" thickBot="1" x14ac:dyDescent="0.3">
      <c r="A10" s="904"/>
      <c r="B10" s="895"/>
      <c r="C10" s="326" t="s">
        <v>203</v>
      </c>
      <c r="D10" s="356">
        <f>Base!U4</f>
        <v>46</v>
      </c>
      <c r="E10" s="327"/>
      <c r="F10" s="899"/>
      <c r="G10" s="328"/>
      <c r="H10" s="899"/>
      <c r="I10" s="877"/>
      <c r="K10" s="304" t="s">
        <v>203</v>
      </c>
      <c r="L10" s="672">
        <f>SUMIF($C$3:$C$370,"SUMIDEROS",$D$3:$D$370)</f>
        <v>900</v>
      </c>
      <c r="N10" s="529">
        <v>8</v>
      </c>
      <c r="O10" s="6" t="s">
        <v>83</v>
      </c>
      <c r="P10" s="156">
        <f>$F$59</f>
        <v>1641.3899999999999</v>
      </c>
      <c r="Q10" s="504">
        <f t="shared" si="0"/>
        <v>1.6413899999999999</v>
      </c>
    </row>
    <row r="11" spans="1:17" ht="15" customHeight="1" x14ac:dyDescent="0.25">
      <c r="A11" s="903">
        <v>2</v>
      </c>
      <c r="B11" s="894" t="s">
        <v>22</v>
      </c>
      <c r="C11" s="329" t="s">
        <v>191</v>
      </c>
      <c r="D11" s="357"/>
      <c r="E11" s="330"/>
      <c r="F11" s="897">
        <f>SUM(E11:E18)</f>
        <v>624.41999999999996</v>
      </c>
      <c r="G11" s="331"/>
      <c r="H11" s="900" t="s">
        <v>455</v>
      </c>
      <c r="I11" s="870"/>
      <c r="K11" s="332"/>
      <c r="N11" s="529">
        <v>9</v>
      </c>
      <c r="O11" s="6" t="s">
        <v>71</v>
      </c>
      <c r="P11" s="156">
        <f>$F$67</f>
        <v>1532.15</v>
      </c>
      <c r="Q11" s="504">
        <f t="shared" si="0"/>
        <v>1.5321500000000001</v>
      </c>
    </row>
    <row r="12" spans="1:17" x14ac:dyDescent="0.25">
      <c r="A12" s="903"/>
      <c r="B12" s="894"/>
      <c r="C12" s="319" t="s">
        <v>190</v>
      </c>
      <c r="D12" s="358">
        <v>3</v>
      </c>
      <c r="E12" s="320">
        <f>'M5'!F5</f>
        <v>251.37</v>
      </c>
      <c r="F12" s="898"/>
      <c r="G12" s="333" t="s">
        <v>456</v>
      </c>
      <c r="H12" s="898"/>
      <c r="I12" s="870"/>
      <c r="K12" s="332"/>
      <c r="N12" s="529">
        <v>10</v>
      </c>
      <c r="O12" s="6" t="s">
        <v>77</v>
      </c>
      <c r="P12" s="156">
        <f>$F$75</f>
        <v>1441.4499999999998</v>
      </c>
      <c r="Q12" s="504">
        <f t="shared" si="0"/>
        <v>1.4414499999999999</v>
      </c>
    </row>
    <row r="13" spans="1:17" x14ac:dyDescent="0.25">
      <c r="A13" s="903"/>
      <c r="B13" s="894"/>
      <c r="C13" s="322" t="s">
        <v>189</v>
      </c>
      <c r="D13" s="354">
        <v>5</v>
      </c>
      <c r="E13" s="320">
        <f>'M5'!F6</f>
        <v>373.04999999999995</v>
      </c>
      <c r="F13" s="898"/>
      <c r="G13" s="321" t="s">
        <v>457</v>
      </c>
      <c r="H13" s="898"/>
      <c r="I13" s="870"/>
      <c r="K13" s="332"/>
      <c r="N13" s="529">
        <v>11</v>
      </c>
      <c r="O13" s="6" t="s">
        <v>61</v>
      </c>
      <c r="P13" s="156">
        <f>$F$83</f>
        <v>1183.3000000000002</v>
      </c>
      <c r="Q13" s="504">
        <f t="shared" si="0"/>
        <v>1.1833000000000002</v>
      </c>
    </row>
    <row r="14" spans="1:17" x14ac:dyDescent="0.25">
      <c r="A14" s="903"/>
      <c r="B14" s="894"/>
      <c r="C14" s="319" t="s">
        <v>193</v>
      </c>
      <c r="D14" s="354"/>
      <c r="E14" s="320"/>
      <c r="F14" s="898"/>
      <c r="G14" s="321"/>
      <c r="H14" s="898"/>
      <c r="I14" s="870"/>
      <c r="K14" s="332"/>
      <c r="N14" s="529">
        <v>12</v>
      </c>
      <c r="O14" s="6" t="s">
        <v>89</v>
      </c>
      <c r="P14" s="156">
        <f>$F$91</f>
        <v>972.96</v>
      </c>
      <c r="Q14" s="504">
        <f t="shared" si="0"/>
        <v>0.97296000000000005</v>
      </c>
    </row>
    <row r="15" spans="1:17" x14ac:dyDescent="0.25">
      <c r="A15" s="903"/>
      <c r="B15" s="894"/>
      <c r="C15" s="324" t="s">
        <v>282</v>
      </c>
      <c r="D15" s="355"/>
      <c r="E15" s="325"/>
      <c r="F15" s="898"/>
      <c r="G15" s="321"/>
      <c r="H15" s="898"/>
      <c r="I15" s="870"/>
      <c r="K15" s="332"/>
      <c r="N15" s="529">
        <v>13</v>
      </c>
      <c r="O15" s="6" t="s">
        <v>94</v>
      </c>
      <c r="P15" s="156">
        <f>$F$99</f>
        <v>815.28</v>
      </c>
      <c r="Q15" s="504">
        <f t="shared" si="0"/>
        <v>0.81528</v>
      </c>
    </row>
    <row r="16" spans="1:17" x14ac:dyDescent="0.25">
      <c r="A16" s="903"/>
      <c r="B16" s="894"/>
      <c r="C16" s="324" t="s">
        <v>243</v>
      </c>
      <c r="D16" s="355"/>
      <c r="E16" s="325"/>
      <c r="F16" s="898"/>
      <c r="G16" s="321"/>
      <c r="H16" s="898"/>
      <c r="I16" s="870"/>
      <c r="K16" s="332"/>
      <c r="N16" s="529">
        <v>14</v>
      </c>
      <c r="O16" s="6" t="s">
        <v>99</v>
      </c>
      <c r="P16" s="156">
        <f>$F$107</f>
        <v>1451.2399999999998</v>
      </c>
      <c r="Q16" s="504">
        <f t="shared" si="0"/>
        <v>1.4512399999999999</v>
      </c>
    </row>
    <row r="17" spans="1:17" x14ac:dyDescent="0.25">
      <c r="A17" s="903"/>
      <c r="B17" s="894"/>
      <c r="C17" s="319" t="s">
        <v>200</v>
      </c>
      <c r="D17" s="354">
        <f>Base!S5</f>
        <v>6</v>
      </c>
      <c r="E17" s="320"/>
      <c r="F17" s="898"/>
      <c r="G17" s="321"/>
      <c r="H17" s="898"/>
      <c r="I17" s="870"/>
      <c r="K17" s="332"/>
      <c r="N17" s="529">
        <v>15</v>
      </c>
      <c r="O17" s="6" t="s">
        <v>104</v>
      </c>
      <c r="P17" s="156">
        <f>$F$115</f>
        <v>1900.7399999999998</v>
      </c>
      <c r="Q17" s="504">
        <f t="shared" si="0"/>
        <v>1.9007399999999999</v>
      </c>
    </row>
    <row r="18" spans="1:17" ht="15.75" thickBot="1" x14ac:dyDescent="0.3">
      <c r="A18" s="903"/>
      <c r="B18" s="894"/>
      <c r="C18" s="324" t="s">
        <v>203</v>
      </c>
      <c r="D18" s="354">
        <f>Base!U5</f>
        <v>20</v>
      </c>
      <c r="E18" s="334"/>
      <c r="F18" s="899"/>
      <c r="G18" s="335"/>
      <c r="H18" s="899"/>
      <c r="I18" s="870"/>
      <c r="K18" s="332"/>
      <c r="N18" s="529">
        <v>16</v>
      </c>
      <c r="O18" s="6" t="s">
        <v>497</v>
      </c>
      <c r="P18" s="156">
        <f>$F$123</f>
        <v>662.27</v>
      </c>
      <c r="Q18" s="504">
        <f t="shared" si="0"/>
        <v>0.66227000000000003</v>
      </c>
    </row>
    <row r="19" spans="1:17" ht="15" customHeight="1" x14ac:dyDescent="0.25">
      <c r="A19" s="902">
        <v>3</v>
      </c>
      <c r="B19" s="893" t="s">
        <v>27</v>
      </c>
      <c r="C19" s="290" t="s">
        <v>191</v>
      </c>
      <c r="D19" s="346"/>
      <c r="E19" s="242"/>
      <c r="F19" s="897">
        <f>SUM(E19:E26)</f>
        <v>13050.23</v>
      </c>
      <c r="G19" s="291"/>
      <c r="H19" s="868" t="s">
        <v>461</v>
      </c>
      <c r="I19" s="875"/>
      <c r="K19" s="332"/>
      <c r="N19" s="529">
        <v>17</v>
      </c>
      <c r="O19" s="6" t="s">
        <v>109</v>
      </c>
      <c r="P19" s="156">
        <f>$F$131</f>
        <v>1653.38</v>
      </c>
      <c r="Q19" s="504">
        <f t="shared" si="0"/>
        <v>1.6533800000000001</v>
      </c>
    </row>
    <row r="20" spans="1:17" x14ac:dyDescent="0.25">
      <c r="A20" s="903"/>
      <c r="B20" s="894"/>
      <c r="C20" s="294" t="s">
        <v>190</v>
      </c>
      <c r="D20" s="347">
        <v>11</v>
      </c>
      <c r="E20" s="156">
        <f>'M5'!Z8</f>
        <v>5448.1799999999994</v>
      </c>
      <c r="F20" s="898"/>
      <c r="G20" s="295" t="s">
        <v>462</v>
      </c>
      <c r="H20" s="704"/>
      <c r="I20" s="876"/>
      <c r="K20" s="332"/>
      <c r="N20" s="529">
        <v>18</v>
      </c>
      <c r="O20" s="6" t="s">
        <v>114</v>
      </c>
      <c r="P20" s="156">
        <f>$F$139</f>
        <v>384.65999999999997</v>
      </c>
      <c r="Q20" s="504">
        <f t="shared" si="0"/>
        <v>0.38465999999999995</v>
      </c>
    </row>
    <row r="21" spans="1:17" ht="30" x14ac:dyDescent="0.25">
      <c r="A21" s="903"/>
      <c r="B21" s="894"/>
      <c r="C21" s="298" t="s">
        <v>189</v>
      </c>
      <c r="D21" s="347">
        <v>19</v>
      </c>
      <c r="E21" s="156">
        <f>'M5'!Z9</f>
        <v>7602.0500000000011</v>
      </c>
      <c r="F21" s="898"/>
      <c r="G21" s="300" t="s">
        <v>463</v>
      </c>
      <c r="H21" s="704"/>
      <c r="I21" s="876"/>
      <c r="K21" s="332"/>
      <c r="N21" s="530">
        <v>19</v>
      </c>
      <c r="O21" s="525" t="s">
        <v>118</v>
      </c>
      <c r="P21" s="156">
        <f>$F$147</f>
        <v>1131.57</v>
      </c>
      <c r="Q21" s="504">
        <f t="shared" si="0"/>
        <v>1.13157</v>
      </c>
    </row>
    <row r="22" spans="1:17" x14ac:dyDescent="0.25">
      <c r="A22" s="903"/>
      <c r="B22" s="894"/>
      <c r="C22" s="294" t="s">
        <v>193</v>
      </c>
      <c r="D22" s="347"/>
      <c r="E22" s="156"/>
      <c r="F22" s="898"/>
      <c r="G22" s="295"/>
      <c r="H22" s="704"/>
      <c r="I22" s="876"/>
      <c r="K22" s="332"/>
      <c r="N22" s="529">
        <v>20</v>
      </c>
      <c r="O22" s="6" t="s">
        <v>510</v>
      </c>
      <c r="P22" s="156">
        <f>$F$155</f>
        <v>1918.1499999999999</v>
      </c>
      <c r="Q22" s="504">
        <f t="shared" si="0"/>
        <v>1.9181499999999998</v>
      </c>
    </row>
    <row r="23" spans="1:17" x14ac:dyDescent="0.25">
      <c r="A23" s="903"/>
      <c r="B23" s="894"/>
      <c r="C23" s="301" t="s">
        <v>282</v>
      </c>
      <c r="D23" s="348"/>
      <c r="E23" s="243"/>
      <c r="F23" s="898"/>
      <c r="G23" s="309"/>
      <c r="H23" s="704"/>
      <c r="I23" s="876"/>
      <c r="K23" s="332"/>
      <c r="N23" s="529">
        <v>21</v>
      </c>
      <c r="O23" s="6" t="s">
        <v>511</v>
      </c>
      <c r="P23" s="156">
        <f>$F$163</f>
        <v>1508.03</v>
      </c>
      <c r="Q23" s="504">
        <f t="shared" si="0"/>
        <v>1.50803</v>
      </c>
    </row>
    <row r="24" spans="1:17" x14ac:dyDescent="0.25">
      <c r="A24" s="903"/>
      <c r="B24" s="894"/>
      <c r="C24" s="301" t="s">
        <v>243</v>
      </c>
      <c r="D24" s="348"/>
      <c r="E24" s="243"/>
      <c r="F24" s="898"/>
      <c r="G24" s="295"/>
      <c r="H24" s="704"/>
      <c r="I24" s="876"/>
      <c r="K24" s="336"/>
      <c r="N24" s="529">
        <v>22</v>
      </c>
      <c r="O24" s="6" t="s">
        <v>533</v>
      </c>
      <c r="P24" s="156">
        <f>$F$171</f>
        <v>2098.4899999999998</v>
      </c>
      <c r="Q24" s="504">
        <f t="shared" si="0"/>
        <v>2.09849</v>
      </c>
    </row>
    <row r="25" spans="1:17" x14ac:dyDescent="0.25">
      <c r="A25" s="903"/>
      <c r="B25" s="894"/>
      <c r="C25" s="294" t="s">
        <v>200</v>
      </c>
      <c r="D25" s="348">
        <f>Base!S6</f>
        <v>76</v>
      </c>
      <c r="E25" s="156"/>
      <c r="F25" s="898"/>
      <c r="G25" s="295"/>
      <c r="H25" s="704"/>
      <c r="I25" s="876"/>
      <c r="N25" s="529">
        <v>23</v>
      </c>
      <c r="O25" s="454" t="s">
        <v>512</v>
      </c>
      <c r="P25" s="156">
        <f>$F$179</f>
        <v>2910.16</v>
      </c>
      <c r="Q25" s="504">
        <f t="shared" si="0"/>
        <v>2.9101599999999999</v>
      </c>
    </row>
    <row r="26" spans="1:17" ht="15.75" thickBot="1" x14ac:dyDescent="0.3">
      <c r="A26" s="904"/>
      <c r="B26" s="895"/>
      <c r="C26" s="302" t="s">
        <v>201</v>
      </c>
      <c r="D26" s="349">
        <f>Base!U6</f>
        <v>313</v>
      </c>
      <c r="E26" s="337"/>
      <c r="F26" s="899"/>
      <c r="G26" s="310"/>
      <c r="H26" s="751"/>
      <c r="I26" s="877"/>
      <c r="N26" s="529">
        <v>24</v>
      </c>
      <c r="O26" s="454" t="s">
        <v>513</v>
      </c>
      <c r="P26" s="156">
        <f>$F$187</f>
        <v>937.98</v>
      </c>
      <c r="Q26" s="504">
        <f t="shared" si="0"/>
        <v>0.93798000000000004</v>
      </c>
    </row>
    <row r="27" spans="1:17" x14ac:dyDescent="0.25">
      <c r="A27" s="366"/>
      <c r="B27" s="893" t="s">
        <v>33</v>
      </c>
      <c r="C27" s="290" t="s">
        <v>191</v>
      </c>
      <c r="D27" s="346"/>
      <c r="E27" s="242"/>
      <c r="F27" s="897">
        <f>SUM(E27:E34)</f>
        <v>1820.5</v>
      </c>
      <c r="G27" s="291"/>
      <c r="H27" s="868" t="s">
        <v>464</v>
      </c>
      <c r="I27" s="875"/>
      <c r="N27" s="529">
        <v>25</v>
      </c>
      <c r="O27" s="454" t="s">
        <v>514</v>
      </c>
      <c r="P27" s="156">
        <f>$F$195</f>
        <v>322.21000000000004</v>
      </c>
      <c r="Q27" s="504">
        <f t="shared" si="0"/>
        <v>0.32221000000000005</v>
      </c>
    </row>
    <row r="28" spans="1:17" x14ac:dyDescent="0.25">
      <c r="A28" s="366"/>
      <c r="B28" s="894"/>
      <c r="C28" s="294" t="s">
        <v>190</v>
      </c>
      <c r="D28" s="347">
        <v>4</v>
      </c>
      <c r="E28" s="156">
        <f>'M5'!H11</f>
        <v>1281.76</v>
      </c>
      <c r="F28" s="898"/>
      <c r="G28" s="295" t="s">
        <v>465</v>
      </c>
      <c r="H28" s="704"/>
      <c r="I28" s="876"/>
      <c r="N28" s="529">
        <v>26</v>
      </c>
      <c r="O28" s="454" t="s">
        <v>515</v>
      </c>
      <c r="P28" s="156">
        <f>$F$203</f>
        <v>1160.81</v>
      </c>
      <c r="Q28" s="504">
        <f t="shared" si="0"/>
        <v>1.1608099999999999</v>
      </c>
    </row>
    <row r="29" spans="1:17" x14ac:dyDescent="0.25">
      <c r="A29" s="366"/>
      <c r="B29" s="894"/>
      <c r="C29" s="298" t="s">
        <v>189</v>
      </c>
      <c r="D29" s="347">
        <v>7</v>
      </c>
      <c r="E29" s="156">
        <f>'M5'!H12</f>
        <v>538.74</v>
      </c>
      <c r="F29" s="898"/>
      <c r="G29" s="295" t="s">
        <v>469</v>
      </c>
      <c r="H29" s="704"/>
      <c r="I29" s="876"/>
      <c r="N29" s="529">
        <v>27</v>
      </c>
      <c r="O29" s="454" t="s">
        <v>516</v>
      </c>
      <c r="P29" s="156">
        <f>$F$211</f>
        <v>389.33</v>
      </c>
      <c r="Q29" s="504">
        <f t="shared" si="0"/>
        <v>0.38933000000000001</v>
      </c>
    </row>
    <row r="30" spans="1:17" ht="15" customHeight="1" x14ac:dyDescent="0.25">
      <c r="A30" s="366">
        <v>4</v>
      </c>
      <c r="B30" s="894"/>
      <c r="C30" s="294" t="s">
        <v>193</v>
      </c>
      <c r="D30" s="347"/>
      <c r="E30" s="156"/>
      <c r="F30" s="898"/>
      <c r="G30" s="295"/>
      <c r="H30" s="704"/>
      <c r="I30" s="876"/>
      <c r="N30" s="529">
        <v>28</v>
      </c>
      <c r="O30" s="454" t="s">
        <v>517</v>
      </c>
      <c r="P30" s="156">
        <f>$F$219</f>
        <v>175.51</v>
      </c>
      <c r="Q30" s="504">
        <f t="shared" si="0"/>
        <v>0.17551</v>
      </c>
    </row>
    <row r="31" spans="1:17" x14ac:dyDescent="0.25">
      <c r="A31" s="366"/>
      <c r="B31" s="894"/>
      <c r="C31" s="301" t="s">
        <v>282</v>
      </c>
      <c r="D31" s="348"/>
      <c r="E31" s="243"/>
      <c r="F31" s="898"/>
      <c r="G31" s="309"/>
      <c r="H31" s="704"/>
      <c r="I31" s="876"/>
      <c r="K31" s="254"/>
      <c r="N31" s="529">
        <v>29</v>
      </c>
      <c r="O31" s="454" t="s">
        <v>518</v>
      </c>
      <c r="P31" s="156">
        <f>$F$227</f>
        <v>432.14</v>
      </c>
      <c r="Q31" s="504">
        <f t="shared" si="0"/>
        <v>0.43213999999999997</v>
      </c>
    </row>
    <row r="32" spans="1:17" x14ac:dyDescent="0.25">
      <c r="A32" s="366"/>
      <c r="B32" s="894"/>
      <c r="C32" s="301" t="s">
        <v>243</v>
      </c>
      <c r="D32" s="348"/>
      <c r="E32" s="243"/>
      <c r="F32" s="898"/>
      <c r="G32" s="309"/>
      <c r="H32" s="704"/>
      <c r="I32" s="876"/>
      <c r="K32" s="254"/>
      <c r="N32" s="529">
        <v>30</v>
      </c>
      <c r="O32" s="454" t="s">
        <v>519</v>
      </c>
      <c r="P32" s="156">
        <f>$F$235</f>
        <v>554.82999999999993</v>
      </c>
      <c r="Q32" s="504">
        <f t="shared" si="0"/>
        <v>0.55482999999999993</v>
      </c>
    </row>
    <row r="33" spans="1:17" x14ac:dyDescent="0.25">
      <c r="A33" s="366"/>
      <c r="B33" s="894"/>
      <c r="C33" s="294" t="s">
        <v>200</v>
      </c>
      <c r="D33" s="347">
        <f>Base!S7</f>
        <v>11</v>
      </c>
      <c r="E33" s="156"/>
      <c r="F33" s="898"/>
      <c r="G33" s="295"/>
      <c r="H33" s="704"/>
      <c r="I33" s="876"/>
      <c r="K33" s="332"/>
      <c r="L33" s="307"/>
      <c r="N33" s="529">
        <v>31</v>
      </c>
      <c r="O33" s="454" t="s">
        <v>520</v>
      </c>
      <c r="P33" s="156">
        <f>$F$243</f>
        <v>3655.2299999999996</v>
      </c>
      <c r="Q33" s="504">
        <f t="shared" si="0"/>
        <v>3.6552299999999995</v>
      </c>
    </row>
    <row r="34" spans="1:17" ht="15.75" thickBot="1" x14ac:dyDescent="0.3">
      <c r="A34" s="366"/>
      <c r="B34" s="895"/>
      <c r="C34" s="302" t="s">
        <v>201</v>
      </c>
      <c r="D34" s="349">
        <f>Base!U7</f>
        <v>22</v>
      </c>
      <c r="E34" s="337"/>
      <c r="F34" s="899"/>
      <c r="H34" s="751"/>
      <c r="I34" s="877"/>
      <c r="K34" s="332"/>
      <c r="L34" s="307"/>
      <c r="N34" s="529">
        <v>32</v>
      </c>
      <c r="O34" s="454" t="s">
        <v>521</v>
      </c>
      <c r="P34" s="156">
        <f>$F$251</f>
        <v>2962.87</v>
      </c>
      <c r="Q34" s="504">
        <f t="shared" si="0"/>
        <v>2.9628699999999997</v>
      </c>
    </row>
    <row r="35" spans="1:17" ht="15" customHeight="1" x14ac:dyDescent="0.25">
      <c r="A35" s="902">
        <v>5</v>
      </c>
      <c r="B35" s="893" t="s">
        <v>40</v>
      </c>
      <c r="C35" s="290" t="s">
        <v>191</v>
      </c>
      <c r="D35" s="346"/>
      <c r="E35" s="242"/>
      <c r="F35" s="897">
        <f>SUM(E35:E42)</f>
        <v>2041.0700000000002</v>
      </c>
      <c r="G35" s="291"/>
      <c r="H35" s="868" t="s">
        <v>466</v>
      </c>
      <c r="I35" s="869"/>
      <c r="K35" s="332"/>
      <c r="L35" s="307"/>
      <c r="N35" s="529">
        <v>33</v>
      </c>
      <c r="O35" s="454" t="s">
        <v>549</v>
      </c>
      <c r="P35" s="156">
        <f>$F$259</f>
        <v>591.59</v>
      </c>
      <c r="Q35" s="504">
        <f t="shared" si="0"/>
        <v>0.59159000000000006</v>
      </c>
    </row>
    <row r="36" spans="1:17" ht="15.75" thickBot="1" x14ac:dyDescent="0.3">
      <c r="A36" s="903"/>
      <c r="B36" s="894"/>
      <c r="C36" s="294" t="s">
        <v>190</v>
      </c>
      <c r="D36" s="347">
        <v>7</v>
      </c>
      <c r="E36" s="156">
        <f>'M5'!K14</f>
        <v>1127.8500000000001</v>
      </c>
      <c r="F36" s="898"/>
      <c r="G36" s="295" t="s">
        <v>468</v>
      </c>
      <c r="H36" s="704"/>
      <c r="I36" s="870"/>
      <c r="K36" s="332"/>
      <c r="L36" s="307"/>
      <c r="N36" s="531">
        <v>34</v>
      </c>
      <c r="O36" s="532" t="s">
        <v>522</v>
      </c>
      <c r="P36" s="247">
        <f>$F$267</f>
        <v>69.73</v>
      </c>
      <c r="Q36" s="506">
        <f t="shared" si="0"/>
        <v>6.973E-2</v>
      </c>
    </row>
    <row r="37" spans="1:17" x14ac:dyDescent="0.25">
      <c r="A37" s="903"/>
      <c r="B37" s="894"/>
      <c r="C37" s="298" t="s">
        <v>189</v>
      </c>
      <c r="D37" s="347">
        <v>5</v>
      </c>
      <c r="E37" s="156">
        <f>'M5'!K15</f>
        <v>913.22</v>
      </c>
      <c r="F37" s="898"/>
      <c r="G37" s="295" t="s">
        <v>467</v>
      </c>
      <c r="H37" s="704"/>
      <c r="I37" s="870"/>
      <c r="K37" s="332"/>
      <c r="L37" s="307"/>
      <c r="N37" s="526"/>
      <c r="P37" s="434">
        <f>SUM(P3:P36)</f>
        <v>56898.559999999998</v>
      </c>
      <c r="Q37" s="434">
        <f>SUM(Q3:Q36)</f>
        <v>56.898559999999996</v>
      </c>
    </row>
    <row r="38" spans="1:17" x14ac:dyDescent="0.25">
      <c r="A38" s="903"/>
      <c r="B38" s="894"/>
      <c r="C38" s="294" t="s">
        <v>193</v>
      </c>
      <c r="D38" s="347"/>
      <c r="E38" s="156"/>
      <c r="F38" s="898"/>
      <c r="G38" s="295"/>
      <c r="H38" s="704"/>
      <c r="I38" s="870"/>
      <c r="L38" s="307"/>
    </row>
    <row r="39" spans="1:17" x14ac:dyDescent="0.25">
      <c r="A39" s="903"/>
      <c r="B39" s="894"/>
      <c r="C39" s="301" t="s">
        <v>282</v>
      </c>
      <c r="D39" s="348"/>
      <c r="E39" s="243"/>
      <c r="F39" s="898"/>
      <c r="G39" s="309"/>
      <c r="H39" s="704"/>
      <c r="I39" s="870"/>
      <c r="L39" s="307"/>
    </row>
    <row r="40" spans="1:17" ht="15.75" thickBot="1" x14ac:dyDescent="0.3">
      <c r="A40" s="903"/>
      <c r="B40" s="894"/>
      <c r="C40" s="301" t="s">
        <v>243</v>
      </c>
      <c r="D40" s="348"/>
      <c r="E40" s="243"/>
      <c r="F40" s="898"/>
      <c r="G40" s="295"/>
      <c r="H40" s="704"/>
      <c r="I40" s="870"/>
      <c r="L40" s="307"/>
    </row>
    <row r="41" spans="1:17" x14ac:dyDescent="0.25">
      <c r="A41" s="903"/>
      <c r="B41" s="894"/>
      <c r="C41" s="294" t="s">
        <v>200</v>
      </c>
      <c r="D41" s="369">
        <f>Base!S8</f>
        <v>16</v>
      </c>
      <c r="E41" s="371"/>
      <c r="F41" s="898"/>
      <c r="G41" s="370"/>
      <c r="H41" s="704"/>
      <c r="I41" s="870"/>
      <c r="L41" s="307"/>
    </row>
    <row r="42" spans="1:17" ht="15.75" thickBot="1" x14ac:dyDescent="0.3">
      <c r="A42" s="904"/>
      <c r="B42" s="895"/>
      <c r="C42" s="302" t="s">
        <v>203</v>
      </c>
      <c r="D42" s="349">
        <f>Base!U8</f>
        <v>42</v>
      </c>
      <c r="E42" s="337"/>
      <c r="F42" s="899"/>
      <c r="H42" s="751"/>
      <c r="I42" s="871"/>
    </row>
    <row r="43" spans="1:17" x14ac:dyDescent="0.25">
      <c r="A43" s="890">
        <v>6</v>
      </c>
      <c r="B43" s="893" t="s">
        <v>47</v>
      </c>
      <c r="C43" s="290" t="s">
        <v>191</v>
      </c>
      <c r="D43" s="346"/>
      <c r="E43" s="242"/>
      <c r="F43" s="897">
        <f>SUM(E43:E50)</f>
        <v>1385.06</v>
      </c>
      <c r="G43" s="291"/>
      <c r="H43" s="868" t="s">
        <v>472</v>
      </c>
      <c r="I43" s="869"/>
    </row>
    <row r="44" spans="1:17" x14ac:dyDescent="0.25">
      <c r="A44" s="891"/>
      <c r="B44" s="894"/>
      <c r="C44" s="294" t="s">
        <v>190</v>
      </c>
      <c r="D44" s="347">
        <v>6</v>
      </c>
      <c r="E44" s="156">
        <f>'M5'!J17</f>
        <v>854.32999999999993</v>
      </c>
      <c r="F44" s="898"/>
      <c r="G44" s="295" t="s">
        <v>470</v>
      </c>
      <c r="H44" s="704"/>
      <c r="I44" s="870"/>
    </row>
    <row r="45" spans="1:17" x14ac:dyDescent="0.25">
      <c r="A45" s="891"/>
      <c r="B45" s="894"/>
      <c r="C45" s="298" t="s">
        <v>189</v>
      </c>
      <c r="D45" s="347">
        <v>5</v>
      </c>
      <c r="E45" s="156">
        <f>'M5'!J18</f>
        <v>530.73</v>
      </c>
      <c r="F45" s="898"/>
      <c r="G45" s="295" t="s">
        <v>471</v>
      </c>
      <c r="H45" s="704"/>
      <c r="I45" s="870"/>
    </row>
    <row r="46" spans="1:17" x14ac:dyDescent="0.25">
      <c r="A46" s="891"/>
      <c r="B46" s="894"/>
      <c r="C46" s="294" t="s">
        <v>193</v>
      </c>
      <c r="D46" s="347"/>
      <c r="E46" s="156"/>
      <c r="F46" s="898"/>
      <c r="G46" s="295"/>
      <c r="H46" s="704"/>
      <c r="I46" s="870"/>
    </row>
    <row r="47" spans="1:17" x14ac:dyDescent="0.25">
      <c r="A47" s="891"/>
      <c r="B47" s="894"/>
      <c r="C47" s="301" t="s">
        <v>282</v>
      </c>
      <c r="D47" s="348"/>
      <c r="E47" s="243"/>
      <c r="F47" s="898"/>
      <c r="G47" s="309"/>
      <c r="H47" s="704"/>
      <c r="I47" s="870"/>
    </row>
    <row r="48" spans="1:17" x14ac:dyDescent="0.25">
      <c r="A48" s="891"/>
      <c r="B48" s="894"/>
      <c r="C48" s="301" t="s">
        <v>243</v>
      </c>
      <c r="D48" s="348"/>
      <c r="E48" s="243"/>
      <c r="F48" s="898"/>
      <c r="G48" s="309"/>
      <c r="H48" s="704"/>
      <c r="I48" s="870"/>
    </row>
    <row r="49" spans="1:11" x14ac:dyDescent="0.25">
      <c r="A49" s="891"/>
      <c r="B49" s="894"/>
      <c r="C49" s="294" t="s">
        <v>200</v>
      </c>
      <c r="D49" s="347">
        <f>Base!S9</f>
        <v>12</v>
      </c>
      <c r="E49" s="243"/>
      <c r="F49" s="898"/>
      <c r="G49" s="309"/>
      <c r="H49" s="704"/>
      <c r="I49" s="870"/>
    </row>
    <row r="50" spans="1:11" ht="15.75" thickBot="1" x14ac:dyDescent="0.3">
      <c r="A50" s="891"/>
      <c r="B50" s="895"/>
      <c r="C50" s="302" t="s">
        <v>203</v>
      </c>
      <c r="D50" s="349">
        <f>Base!U9</f>
        <v>39</v>
      </c>
      <c r="E50" s="247"/>
      <c r="F50" s="899"/>
      <c r="G50" s="310"/>
      <c r="H50" s="751"/>
      <c r="I50" s="871"/>
    </row>
    <row r="51" spans="1:11" x14ac:dyDescent="0.25">
      <c r="A51" s="890">
        <v>7</v>
      </c>
      <c r="B51" s="893" t="s">
        <v>54</v>
      </c>
      <c r="C51" s="290" t="s">
        <v>191</v>
      </c>
      <c r="D51" s="346"/>
      <c r="E51" s="242"/>
      <c r="F51" s="897">
        <f>SUM(E51:E58)</f>
        <v>1298.2000000000003</v>
      </c>
      <c r="G51" s="291"/>
      <c r="H51" s="868" t="s">
        <v>458</v>
      </c>
      <c r="I51" s="869"/>
    </row>
    <row r="52" spans="1:11" x14ac:dyDescent="0.25">
      <c r="A52" s="891"/>
      <c r="B52" s="894"/>
      <c r="C52" s="294" t="s">
        <v>190</v>
      </c>
      <c r="D52" s="347">
        <v>6</v>
      </c>
      <c r="E52" s="156">
        <f>'M5'!F20</f>
        <v>936.56000000000017</v>
      </c>
      <c r="F52" s="898"/>
      <c r="G52" s="295" t="s">
        <v>459</v>
      </c>
      <c r="H52" s="704"/>
      <c r="I52" s="870"/>
    </row>
    <row r="53" spans="1:11" x14ac:dyDescent="0.25">
      <c r="A53" s="891"/>
      <c r="B53" s="894"/>
      <c r="C53" s="298" t="s">
        <v>189</v>
      </c>
      <c r="D53" s="347">
        <v>5</v>
      </c>
      <c r="E53" s="156">
        <f>'M5'!F21</f>
        <v>361.64</v>
      </c>
      <c r="F53" s="898"/>
      <c r="G53" s="295" t="s">
        <v>460</v>
      </c>
      <c r="H53" s="704"/>
      <c r="I53" s="870"/>
    </row>
    <row r="54" spans="1:11" x14ac:dyDescent="0.25">
      <c r="A54" s="891"/>
      <c r="B54" s="894"/>
      <c r="C54" s="294" t="s">
        <v>193</v>
      </c>
      <c r="D54" s="347"/>
      <c r="E54" s="156"/>
      <c r="F54" s="898"/>
      <c r="G54" s="295"/>
      <c r="H54" s="704"/>
      <c r="I54" s="870"/>
    </row>
    <row r="55" spans="1:11" x14ac:dyDescent="0.25">
      <c r="A55" s="891"/>
      <c r="B55" s="894"/>
      <c r="C55" s="301" t="s">
        <v>282</v>
      </c>
      <c r="D55" s="348"/>
      <c r="E55" s="243"/>
      <c r="F55" s="898"/>
      <c r="G55" s="309"/>
      <c r="H55" s="704"/>
      <c r="I55" s="870"/>
      <c r="K55" s="332"/>
    </row>
    <row r="56" spans="1:11" x14ac:dyDescent="0.25">
      <c r="A56" s="891"/>
      <c r="B56" s="894"/>
      <c r="C56" s="301" t="s">
        <v>243</v>
      </c>
      <c r="D56" s="348"/>
      <c r="E56" s="243"/>
      <c r="F56" s="898"/>
      <c r="G56" s="309"/>
      <c r="H56" s="704"/>
      <c r="I56" s="870"/>
      <c r="K56" s="332"/>
    </row>
    <row r="57" spans="1:11" x14ac:dyDescent="0.25">
      <c r="A57" s="891"/>
      <c r="B57" s="894"/>
      <c r="C57" s="294" t="s">
        <v>200</v>
      </c>
      <c r="D57" s="347">
        <f>Base!S10</f>
        <v>8</v>
      </c>
      <c r="E57" s="243"/>
      <c r="F57" s="898"/>
      <c r="G57" s="309"/>
      <c r="H57" s="704"/>
      <c r="I57" s="870"/>
      <c r="K57" s="332"/>
    </row>
    <row r="58" spans="1:11" ht="15.75" thickBot="1" x14ac:dyDescent="0.3">
      <c r="A58" s="891"/>
      <c r="B58" s="895"/>
      <c r="C58" s="302" t="s">
        <v>203</v>
      </c>
      <c r="D58" s="349">
        <f>Base!U10</f>
        <v>28</v>
      </c>
      <c r="E58" s="247"/>
      <c r="F58" s="899"/>
      <c r="G58" s="310"/>
      <c r="H58" s="751"/>
      <c r="I58" s="871"/>
      <c r="K58" s="332"/>
    </row>
    <row r="59" spans="1:11" x14ac:dyDescent="0.25">
      <c r="A59" s="890">
        <v>8</v>
      </c>
      <c r="B59" s="893" t="s">
        <v>83</v>
      </c>
      <c r="C59" s="290" t="s">
        <v>191</v>
      </c>
      <c r="D59" s="346"/>
      <c r="E59" s="242"/>
      <c r="F59" s="897">
        <f>SUM(E59:E66)</f>
        <v>1641.3899999999999</v>
      </c>
      <c r="G59" s="291"/>
      <c r="H59" s="868" t="s">
        <v>473</v>
      </c>
      <c r="I59" s="869"/>
    </row>
    <row r="60" spans="1:11" x14ac:dyDescent="0.25">
      <c r="A60" s="891"/>
      <c r="B60" s="894"/>
      <c r="C60" s="294" t="s">
        <v>190</v>
      </c>
      <c r="D60" s="347">
        <v>5</v>
      </c>
      <c r="E60" s="156">
        <f>'M5'!H23</f>
        <v>928.34</v>
      </c>
      <c r="F60" s="898"/>
      <c r="G60" s="295" t="s">
        <v>474</v>
      </c>
      <c r="H60" s="704"/>
      <c r="I60" s="870"/>
    </row>
    <row r="61" spans="1:11" x14ac:dyDescent="0.25">
      <c r="A61" s="891"/>
      <c r="B61" s="894"/>
      <c r="C61" s="298" t="s">
        <v>189</v>
      </c>
      <c r="D61" s="347">
        <v>4</v>
      </c>
      <c r="E61" s="156">
        <f>'M5'!H24</f>
        <v>524.95000000000005</v>
      </c>
      <c r="F61" s="898"/>
      <c r="G61" s="295" t="s">
        <v>475</v>
      </c>
      <c r="H61" s="704"/>
      <c r="I61" s="870"/>
    </row>
    <row r="62" spans="1:11" x14ac:dyDescent="0.25">
      <c r="A62" s="891"/>
      <c r="B62" s="894"/>
      <c r="C62" s="294" t="s">
        <v>193</v>
      </c>
      <c r="D62" s="347"/>
      <c r="E62" s="156">
        <f>'M5'!H25</f>
        <v>188.1</v>
      </c>
      <c r="F62" s="898"/>
      <c r="G62" s="295"/>
      <c r="H62" s="704"/>
      <c r="I62" s="870"/>
    </row>
    <row r="63" spans="1:11" x14ac:dyDescent="0.25">
      <c r="A63" s="891"/>
      <c r="B63" s="894"/>
      <c r="C63" s="301" t="s">
        <v>282</v>
      </c>
      <c r="D63" s="348"/>
      <c r="E63" s="243"/>
      <c r="F63" s="898"/>
      <c r="G63" s="309"/>
      <c r="H63" s="704"/>
      <c r="I63" s="870"/>
    </row>
    <row r="64" spans="1:11" x14ac:dyDescent="0.25">
      <c r="A64" s="891"/>
      <c r="B64" s="894"/>
      <c r="C64" s="301" t="s">
        <v>243</v>
      </c>
      <c r="D64" s="348"/>
      <c r="E64" s="243"/>
      <c r="F64" s="898"/>
      <c r="G64" s="309"/>
      <c r="H64" s="704"/>
      <c r="I64" s="870"/>
    </row>
    <row r="65" spans="1:17" x14ac:dyDescent="0.25">
      <c r="A65" s="891"/>
      <c r="B65" s="894"/>
      <c r="C65" s="294" t="s">
        <v>200</v>
      </c>
      <c r="D65" s="347">
        <f>Base!S11</f>
        <v>8</v>
      </c>
      <c r="E65" s="243"/>
      <c r="F65" s="898"/>
      <c r="G65" s="309"/>
      <c r="H65" s="704"/>
      <c r="I65" s="870"/>
      <c r="K65" s="311"/>
    </row>
    <row r="66" spans="1:17" ht="15.75" thickBot="1" x14ac:dyDescent="0.3">
      <c r="A66" s="892"/>
      <c r="B66" s="895"/>
      <c r="C66" s="302" t="s">
        <v>203</v>
      </c>
      <c r="D66" s="349">
        <f>Base!U11</f>
        <v>30</v>
      </c>
      <c r="E66" s="247"/>
      <c r="F66" s="899"/>
      <c r="G66" s="310"/>
      <c r="H66" s="751"/>
      <c r="I66" s="871"/>
    </row>
    <row r="67" spans="1:17" x14ac:dyDescent="0.25">
      <c r="A67" s="890">
        <v>9</v>
      </c>
      <c r="B67" s="893" t="s">
        <v>71</v>
      </c>
      <c r="C67" s="290" t="s">
        <v>191</v>
      </c>
      <c r="D67" s="346"/>
      <c r="E67" s="242"/>
      <c r="F67" s="897">
        <f>SUM(E67:E74)</f>
        <v>1532.15</v>
      </c>
      <c r="G67" s="291"/>
      <c r="H67" s="868" t="s">
        <v>477</v>
      </c>
      <c r="I67" s="869"/>
      <c r="N67" s="907" t="s">
        <v>822</v>
      </c>
      <c r="O67" s="908"/>
      <c r="P67" s="908"/>
      <c r="Q67" s="909"/>
    </row>
    <row r="68" spans="1:17" ht="15.75" thickBot="1" x14ac:dyDescent="0.3">
      <c r="A68" s="891"/>
      <c r="B68" s="894"/>
      <c r="C68" s="294" t="s">
        <v>190</v>
      </c>
      <c r="D68" s="347">
        <v>7</v>
      </c>
      <c r="E68" s="156">
        <f>'M5'!H27</f>
        <v>726.86</v>
      </c>
      <c r="F68" s="898"/>
      <c r="G68" s="295" t="s">
        <v>476</v>
      </c>
      <c r="H68" s="704"/>
      <c r="I68" s="870"/>
      <c r="N68" s="533" t="s">
        <v>819</v>
      </c>
      <c r="O68" s="534" t="s">
        <v>187</v>
      </c>
      <c r="P68" s="534" t="s">
        <v>823</v>
      </c>
      <c r="Q68" s="535" t="s">
        <v>781</v>
      </c>
    </row>
    <row r="69" spans="1:17" x14ac:dyDescent="0.25">
      <c r="A69" s="891"/>
      <c r="B69" s="894"/>
      <c r="C69" s="298" t="s">
        <v>189</v>
      </c>
      <c r="D69" s="347">
        <v>2</v>
      </c>
      <c r="E69" s="243">
        <f>'M5'!H28</f>
        <v>805.29</v>
      </c>
      <c r="F69" s="898"/>
      <c r="G69" s="309" t="s">
        <v>489</v>
      </c>
      <c r="H69" s="704"/>
      <c r="I69" s="870"/>
      <c r="N69" s="527">
        <v>1</v>
      </c>
      <c r="O69" s="528" t="s">
        <v>27</v>
      </c>
      <c r="P69" s="242">
        <f>$F$19</f>
        <v>13050.23</v>
      </c>
      <c r="Q69" s="293">
        <f t="shared" ref="Q69:Q102" si="1">P69/1000</f>
        <v>13.050229999999999</v>
      </c>
    </row>
    <row r="70" spans="1:17" x14ac:dyDescent="0.25">
      <c r="A70" s="891"/>
      <c r="B70" s="894"/>
      <c r="C70" s="294" t="s">
        <v>193</v>
      </c>
      <c r="D70" s="347"/>
      <c r="E70" s="156"/>
      <c r="F70" s="898"/>
      <c r="G70" s="295"/>
      <c r="H70" s="704"/>
      <c r="I70" s="870"/>
      <c r="N70" s="529">
        <v>2</v>
      </c>
      <c r="O70" s="454" t="s">
        <v>520</v>
      </c>
      <c r="P70" s="156">
        <f>$F$243</f>
        <v>3655.2299999999996</v>
      </c>
      <c r="Q70" s="504">
        <f t="shared" si="1"/>
        <v>3.6552299999999995</v>
      </c>
    </row>
    <row r="71" spans="1:17" x14ac:dyDescent="0.25">
      <c r="A71" s="891"/>
      <c r="B71" s="894"/>
      <c r="C71" s="301" t="s">
        <v>282</v>
      </c>
      <c r="D71" s="348"/>
      <c r="E71" s="243"/>
      <c r="F71" s="898"/>
      <c r="G71" s="309"/>
      <c r="H71" s="704"/>
      <c r="I71" s="870"/>
      <c r="N71" s="529">
        <v>3</v>
      </c>
      <c r="O71" s="454" t="s">
        <v>521</v>
      </c>
      <c r="P71" s="156">
        <f>$F$251</f>
        <v>2962.87</v>
      </c>
      <c r="Q71" s="504">
        <f t="shared" si="1"/>
        <v>2.9628699999999997</v>
      </c>
    </row>
    <row r="72" spans="1:17" x14ac:dyDescent="0.25">
      <c r="A72" s="891"/>
      <c r="B72" s="894"/>
      <c r="C72" s="301" t="s">
        <v>243</v>
      </c>
      <c r="D72" s="348"/>
      <c r="E72" s="243"/>
      <c r="F72" s="898"/>
      <c r="G72" s="309"/>
      <c r="H72" s="704"/>
      <c r="I72" s="870"/>
      <c r="N72" s="529">
        <v>4</v>
      </c>
      <c r="O72" s="454" t="s">
        <v>512</v>
      </c>
      <c r="P72" s="156">
        <f>$F$179</f>
        <v>2910.16</v>
      </c>
      <c r="Q72" s="504">
        <f t="shared" si="1"/>
        <v>2.9101599999999999</v>
      </c>
    </row>
    <row r="73" spans="1:17" x14ac:dyDescent="0.25">
      <c r="A73" s="891"/>
      <c r="B73" s="894"/>
      <c r="C73" s="294" t="s">
        <v>200</v>
      </c>
      <c r="D73" s="348">
        <f>Base!S12</f>
        <v>9</v>
      </c>
      <c r="E73" s="243"/>
      <c r="F73" s="898"/>
      <c r="G73" s="309"/>
      <c r="H73" s="704"/>
      <c r="I73" s="870"/>
      <c r="N73" s="529">
        <v>5</v>
      </c>
      <c r="O73" s="6" t="s">
        <v>15</v>
      </c>
      <c r="P73" s="156">
        <f>$F$3</f>
        <v>2221.63</v>
      </c>
      <c r="Q73" s="504">
        <f t="shared" si="1"/>
        <v>2.2216300000000002</v>
      </c>
    </row>
    <row r="74" spans="1:17" ht="15.75" thickBot="1" x14ac:dyDescent="0.3">
      <c r="A74" s="892"/>
      <c r="B74" s="894"/>
      <c r="C74" s="302" t="s">
        <v>203</v>
      </c>
      <c r="D74" s="349">
        <f>Base!U12</f>
        <v>7</v>
      </c>
      <c r="E74" s="247"/>
      <c r="F74" s="899"/>
      <c r="G74" s="310"/>
      <c r="H74" s="751"/>
      <c r="I74" s="871"/>
      <c r="N74" s="529">
        <v>6</v>
      </c>
      <c r="O74" s="6" t="s">
        <v>533</v>
      </c>
      <c r="P74" s="156">
        <f>$F$171</f>
        <v>2098.4899999999998</v>
      </c>
      <c r="Q74" s="504">
        <f t="shared" si="1"/>
        <v>2.09849</v>
      </c>
    </row>
    <row r="75" spans="1:17" ht="15.75" thickBot="1" x14ac:dyDescent="0.3">
      <c r="A75" s="890">
        <v>10</v>
      </c>
      <c r="B75" s="893" t="s">
        <v>77</v>
      </c>
      <c r="C75" s="290" t="s">
        <v>191</v>
      </c>
      <c r="D75" s="346"/>
      <c r="E75" s="242"/>
      <c r="F75" s="897">
        <f>SUM(E75:E82)</f>
        <v>1441.4499999999998</v>
      </c>
      <c r="G75" s="291"/>
      <c r="H75" s="868" t="s">
        <v>480</v>
      </c>
      <c r="I75" s="869"/>
      <c r="N75" s="531">
        <v>7</v>
      </c>
      <c r="O75" s="538" t="s">
        <v>40</v>
      </c>
      <c r="P75" s="247">
        <f>$F$35</f>
        <v>2041.0700000000002</v>
      </c>
      <c r="Q75" s="506">
        <f t="shared" si="1"/>
        <v>2.0410700000000004</v>
      </c>
    </row>
    <row r="76" spans="1:17" x14ac:dyDescent="0.25">
      <c r="A76" s="891"/>
      <c r="B76" s="894"/>
      <c r="C76" s="294" t="s">
        <v>190</v>
      </c>
      <c r="D76" s="347">
        <v>9</v>
      </c>
      <c r="E76" s="156">
        <f>'M5'!F30</f>
        <v>582.95999999999992</v>
      </c>
      <c r="F76" s="898"/>
      <c r="G76" s="295" t="s">
        <v>478</v>
      </c>
      <c r="H76" s="704"/>
      <c r="I76" s="870"/>
      <c r="K76" s="332"/>
      <c r="N76" s="527">
        <v>8</v>
      </c>
      <c r="O76" s="528" t="s">
        <v>510</v>
      </c>
      <c r="P76" s="242">
        <f>$F$155</f>
        <v>1918.1499999999999</v>
      </c>
      <c r="Q76" s="293">
        <f t="shared" si="1"/>
        <v>1.9181499999999998</v>
      </c>
    </row>
    <row r="77" spans="1:17" x14ac:dyDescent="0.25">
      <c r="A77" s="891"/>
      <c r="B77" s="894"/>
      <c r="C77" s="298" t="s">
        <v>189</v>
      </c>
      <c r="D77" s="347">
        <v>5</v>
      </c>
      <c r="E77" s="156">
        <f>'M5'!F31</f>
        <v>858.4899999999999</v>
      </c>
      <c r="F77" s="898"/>
      <c r="G77" s="295" t="s">
        <v>479</v>
      </c>
      <c r="H77" s="704"/>
      <c r="I77" s="870"/>
      <c r="K77" s="332"/>
      <c r="N77" s="529">
        <v>9</v>
      </c>
      <c r="O77" s="6" t="s">
        <v>104</v>
      </c>
      <c r="P77" s="156">
        <f>$F$115</f>
        <v>1900.7399999999998</v>
      </c>
      <c r="Q77" s="504">
        <f t="shared" si="1"/>
        <v>1.9007399999999999</v>
      </c>
    </row>
    <row r="78" spans="1:17" x14ac:dyDescent="0.25">
      <c r="A78" s="891"/>
      <c r="B78" s="894"/>
      <c r="C78" s="294" t="s">
        <v>193</v>
      </c>
      <c r="D78" s="347"/>
      <c r="E78" s="156"/>
      <c r="F78" s="898"/>
      <c r="G78" s="295"/>
      <c r="H78" s="704"/>
      <c r="I78" s="870"/>
      <c r="K78" s="332"/>
      <c r="N78" s="529">
        <v>10</v>
      </c>
      <c r="O78" s="6" t="s">
        <v>33</v>
      </c>
      <c r="P78" s="156">
        <f>$F$27</f>
        <v>1820.5</v>
      </c>
      <c r="Q78" s="504">
        <f t="shared" si="1"/>
        <v>1.8205</v>
      </c>
    </row>
    <row r="79" spans="1:17" x14ac:dyDescent="0.25">
      <c r="A79" s="891"/>
      <c r="B79" s="894"/>
      <c r="C79" s="301" t="s">
        <v>282</v>
      </c>
      <c r="D79" s="348"/>
      <c r="E79" s="243"/>
      <c r="F79" s="898"/>
      <c r="G79" s="309"/>
      <c r="H79" s="704"/>
      <c r="I79" s="870"/>
      <c r="K79" s="332"/>
      <c r="N79" s="529">
        <v>11</v>
      </c>
      <c r="O79" s="6" t="s">
        <v>109</v>
      </c>
      <c r="P79" s="156">
        <f>$F$131</f>
        <v>1653.38</v>
      </c>
      <c r="Q79" s="504">
        <f t="shared" si="1"/>
        <v>1.6533800000000001</v>
      </c>
    </row>
    <row r="80" spans="1:17" x14ac:dyDescent="0.25">
      <c r="A80" s="891"/>
      <c r="B80" s="894"/>
      <c r="C80" s="301" t="s">
        <v>243</v>
      </c>
      <c r="D80" s="348"/>
      <c r="E80" s="243"/>
      <c r="F80" s="898"/>
      <c r="G80" s="309"/>
      <c r="H80" s="704"/>
      <c r="I80" s="870"/>
      <c r="K80" s="332"/>
      <c r="N80" s="529">
        <v>12</v>
      </c>
      <c r="O80" s="6" t="s">
        <v>83</v>
      </c>
      <c r="P80" s="156">
        <f>$F$59</f>
        <v>1641.3899999999999</v>
      </c>
      <c r="Q80" s="504">
        <f t="shared" si="1"/>
        <v>1.6413899999999999</v>
      </c>
    </row>
    <row r="81" spans="1:17" x14ac:dyDescent="0.25">
      <c r="A81" s="891"/>
      <c r="B81" s="894"/>
      <c r="C81" s="294" t="s">
        <v>200</v>
      </c>
      <c r="D81" s="347">
        <f>Base!S13</f>
        <v>25</v>
      </c>
      <c r="E81" s="243"/>
      <c r="F81" s="898"/>
      <c r="G81" s="309"/>
      <c r="H81" s="704"/>
      <c r="I81" s="870"/>
      <c r="K81" s="332"/>
      <c r="N81" s="529">
        <v>13</v>
      </c>
      <c r="O81" s="6" t="s">
        <v>71</v>
      </c>
      <c r="P81" s="156">
        <f>$F$67</f>
        <v>1532.15</v>
      </c>
      <c r="Q81" s="504">
        <f t="shared" si="1"/>
        <v>1.5321500000000001</v>
      </c>
    </row>
    <row r="82" spans="1:17" ht="15.75" thickBot="1" x14ac:dyDescent="0.3">
      <c r="A82" s="892"/>
      <c r="B82" s="894"/>
      <c r="C82" s="302" t="s">
        <v>203</v>
      </c>
      <c r="D82" s="349">
        <f>Base!U13</f>
        <v>24</v>
      </c>
      <c r="E82" s="247"/>
      <c r="F82" s="899"/>
      <c r="G82" s="310"/>
      <c r="H82" s="751"/>
      <c r="I82" s="871"/>
      <c r="K82" s="336"/>
      <c r="N82" s="529">
        <v>14</v>
      </c>
      <c r="O82" s="6" t="s">
        <v>511</v>
      </c>
      <c r="P82" s="156">
        <f>$F$163</f>
        <v>1508.03</v>
      </c>
      <c r="Q82" s="504">
        <f t="shared" si="1"/>
        <v>1.50803</v>
      </c>
    </row>
    <row r="83" spans="1:17" x14ac:dyDescent="0.25">
      <c r="A83" s="890">
        <v>11</v>
      </c>
      <c r="B83" s="893" t="s">
        <v>61</v>
      </c>
      <c r="C83" s="290" t="s">
        <v>191</v>
      </c>
      <c r="D83" s="346"/>
      <c r="E83" s="242"/>
      <c r="F83" s="897">
        <f>SUM(E83:E90)</f>
        <v>1183.3000000000002</v>
      </c>
      <c r="G83" s="291"/>
      <c r="H83" s="868" t="s">
        <v>483</v>
      </c>
      <c r="I83" s="869"/>
      <c r="K83" s="338"/>
      <c r="N83" s="529">
        <v>15</v>
      </c>
      <c r="O83" s="6" t="s">
        <v>99</v>
      </c>
      <c r="P83" s="156">
        <f>$F$107</f>
        <v>1451.2399999999998</v>
      </c>
      <c r="Q83" s="504">
        <f t="shared" si="1"/>
        <v>1.4512399999999999</v>
      </c>
    </row>
    <row r="84" spans="1:17" x14ac:dyDescent="0.25">
      <c r="A84" s="891"/>
      <c r="B84" s="894"/>
      <c r="C84" s="294" t="s">
        <v>190</v>
      </c>
      <c r="D84" s="347">
        <v>7</v>
      </c>
      <c r="E84" s="156">
        <f>'M5'!F33</f>
        <v>628.65000000000009</v>
      </c>
      <c r="F84" s="898"/>
      <c r="G84" s="295" t="s">
        <v>481</v>
      </c>
      <c r="H84" s="704"/>
      <c r="I84" s="870"/>
      <c r="K84" s="338"/>
      <c r="N84" s="529">
        <v>16</v>
      </c>
      <c r="O84" s="6" t="s">
        <v>77</v>
      </c>
      <c r="P84" s="156">
        <f>$F$75</f>
        <v>1441.4499999999998</v>
      </c>
      <c r="Q84" s="504">
        <f t="shared" si="1"/>
        <v>1.4414499999999999</v>
      </c>
    </row>
    <row r="85" spans="1:17" x14ac:dyDescent="0.25">
      <c r="A85" s="891"/>
      <c r="B85" s="894"/>
      <c r="C85" s="298" t="s">
        <v>189</v>
      </c>
      <c r="D85" s="347">
        <v>6</v>
      </c>
      <c r="E85" s="156">
        <f>'M5'!F34</f>
        <v>532.36</v>
      </c>
      <c r="F85" s="898"/>
      <c r="G85" s="295" t="s">
        <v>482</v>
      </c>
      <c r="H85" s="704"/>
      <c r="I85" s="870"/>
      <c r="K85" s="338"/>
      <c r="N85" s="529">
        <v>17</v>
      </c>
      <c r="O85" s="6" t="s">
        <v>47</v>
      </c>
      <c r="P85" s="156">
        <f>$F$43</f>
        <v>1385.06</v>
      </c>
      <c r="Q85" s="504">
        <f t="shared" si="1"/>
        <v>1.38506</v>
      </c>
    </row>
    <row r="86" spans="1:17" x14ac:dyDescent="0.25">
      <c r="A86" s="891"/>
      <c r="B86" s="894"/>
      <c r="C86" s="294" t="s">
        <v>193</v>
      </c>
      <c r="D86" s="347"/>
      <c r="E86" s="156">
        <f>'M5'!F35</f>
        <v>22.29</v>
      </c>
      <c r="F86" s="898"/>
      <c r="G86" s="295"/>
      <c r="H86" s="704"/>
      <c r="I86" s="870"/>
      <c r="K86" s="338"/>
      <c r="L86" s="307"/>
      <c r="M86" s="256"/>
      <c r="N86" s="529">
        <v>18</v>
      </c>
      <c r="O86" s="6" t="s">
        <v>54</v>
      </c>
      <c r="P86" s="156">
        <f>$F$51</f>
        <v>1298.2000000000003</v>
      </c>
      <c r="Q86" s="504">
        <f t="shared" si="1"/>
        <v>1.2982000000000002</v>
      </c>
    </row>
    <row r="87" spans="1:17" x14ac:dyDescent="0.25">
      <c r="A87" s="891"/>
      <c r="B87" s="894"/>
      <c r="C87" s="301" t="s">
        <v>282</v>
      </c>
      <c r="D87" s="348"/>
      <c r="E87" s="243"/>
      <c r="F87" s="898"/>
      <c r="G87" s="309"/>
      <c r="H87" s="704"/>
      <c r="I87" s="870"/>
      <c r="K87" s="336"/>
      <c r="L87" s="307"/>
      <c r="M87" s="256"/>
      <c r="N87" s="530">
        <v>19</v>
      </c>
      <c r="O87" s="6" t="s">
        <v>61</v>
      </c>
      <c r="P87" s="156">
        <f>$F$83</f>
        <v>1183.3000000000002</v>
      </c>
      <c r="Q87" s="504">
        <f t="shared" si="1"/>
        <v>1.1833000000000002</v>
      </c>
    </row>
    <row r="88" spans="1:17" x14ac:dyDescent="0.25">
      <c r="A88" s="891"/>
      <c r="B88" s="894"/>
      <c r="C88" s="301" t="s">
        <v>243</v>
      </c>
      <c r="D88" s="348"/>
      <c r="E88" s="243"/>
      <c r="F88" s="898"/>
      <c r="G88" s="309"/>
      <c r="H88" s="704"/>
      <c r="I88" s="870"/>
      <c r="K88" s="336"/>
      <c r="L88" s="307"/>
      <c r="M88" s="256"/>
      <c r="N88" s="529">
        <v>20</v>
      </c>
      <c r="O88" s="454" t="s">
        <v>515</v>
      </c>
      <c r="P88" s="156">
        <f>$F$203</f>
        <v>1160.81</v>
      </c>
      <c r="Q88" s="504">
        <f t="shared" si="1"/>
        <v>1.1608099999999999</v>
      </c>
    </row>
    <row r="89" spans="1:17" ht="15.75" thickBot="1" x14ac:dyDescent="0.3">
      <c r="A89" s="891"/>
      <c r="B89" s="894"/>
      <c r="C89" s="294" t="s">
        <v>200</v>
      </c>
      <c r="D89" s="347">
        <f>Base!S14</f>
        <v>9</v>
      </c>
      <c r="E89" s="243"/>
      <c r="F89" s="898"/>
      <c r="G89" s="309"/>
      <c r="H89" s="704"/>
      <c r="I89" s="870"/>
      <c r="K89" s="336"/>
      <c r="L89" s="307"/>
      <c r="M89" s="256"/>
      <c r="N89" s="531">
        <v>21</v>
      </c>
      <c r="O89" s="539" t="s">
        <v>118</v>
      </c>
      <c r="P89" s="247">
        <f>$F$147</f>
        <v>1131.57</v>
      </c>
      <c r="Q89" s="506">
        <f t="shared" si="1"/>
        <v>1.13157</v>
      </c>
    </row>
    <row r="90" spans="1:17" ht="15.75" thickBot="1" x14ac:dyDescent="0.3">
      <c r="A90" s="892"/>
      <c r="B90" s="894"/>
      <c r="C90" s="302" t="s">
        <v>203</v>
      </c>
      <c r="D90" s="349">
        <f>Base!U14</f>
        <v>7</v>
      </c>
      <c r="E90" s="247"/>
      <c r="F90" s="899"/>
      <c r="G90" s="310"/>
      <c r="H90" s="751"/>
      <c r="I90" s="871"/>
      <c r="K90" s="336"/>
      <c r="L90" s="307"/>
      <c r="M90" s="256"/>
      <c r="N90" s="536">
        <v>22</v>
      </c>
      <c r="O90" s="537" t="s">
        <v>89</v>
      </c>
      <c r="P90" s="245">
        <f>$F$91</f>
        <v>972.96</v>
      </c>
      <c r="Q90" s="297">
        <f t="shared" si="1"/>
        <v>0.97296000000000005</v>
      </c>
    </row>
    <row r="91" spans="1:17" ht="15" customHeight="1" x14ac:dyDescent="0.25">
      <c r="A91" s="890">
        <v>12</v>
      </c>
      <c r="B91" s="893" t="s">
        <v>89</v>
      </c>
      <c r="C91" s="290" t="s">
        <v>191</v>
      </c>
      <c r="D91" s="346"/>
      <c r="E91" s="242"/>
      <c r="F91" s="897">
        <f>SUM(E91:E98)</f>
        <v>972.96</v>
      </c>
      <c r="G91" s="291"/>
      <c r="H91" s="868" t="s">
        <v>486</v>
      </c>
      <c r="I91" s="869"/>
      <c r="K91" s="338"/>
      <c r="L91" s="307"/>
      <c r="M91" s="256"/>
      <c r="N91" s="529">
        <v>23</v>
      </c>
      <c r="O91" s="454" t="s">
        <v>513</v>
      </c>
      <c r="P91" s="156">
        <f>$F$187</f>
        <v>937.98</v>
      </c>
      <c r="Q91" s="504">
        <f t="shared" si="1"/>
        <v>0.93798000000000004</v>
      </c>
    </row>
    <row r="92" spans="1:17" x14ac:dyDescent="0.25">
      <c r="A92" s="891"/>
      <c r="B92" s="894"/>
      <c r="C92" s="294" t="s">
        <v>190</v>
      </c>
      <c r="D92" s="347">
        <v>5</v>
      </c>
      <c r="E92" s="156">
        <f>'M5'!H37</f>
        <v>600.41000000000008</v>
      </c>
      <c r="F92" s="898"/>
      <c r="G92" s="295" t="s">
        <v>484</v>
      </c>
      <c r="H92" s="704"/>
      <c r="I92" s="870"/>
      <c r="K92" s="336"/>
      <c r="L92" s="307"/>
      <c r="M92" s="256"/>
      <c r="N92" s="529">
        <v>24</v>
      </c>
      <c r="O92" s="6" t="s">
        <v>94</v>
      </c>
      <c r="P92" s="156">
        <f>$F$99</f>
        <v>815.28</v>
      </c>
      <c r="Q92" s="504">
        <f t="shared" si="1"/>
        <v>0.81528</v>
      </c>
    </row>
    <row r="93" spans="1:17" x14ac:dyDescent="0.25">
      <c r="A93" s="891"/>
      <c r="B93" s="894"/>
      <c r="C93" s="298" t="s">
        <v>189</v>
      </c>
      <c r="D93" s="347">
        <v>3</v>
      </c>
      <c r="E93" s="156">
        <f>'M5'!H38</f>
        <v>372.54999999999995</v>
      </c>
      <c r="F93" s="898"/>
      <c r="G93" s="295" t="s">
        <v>485</v>
      </c>
      <c r="H93" s="704"/>
      <c r="I93" s="870"/>
      <c r="K93" s="339"/>
      <c r="L93" s="307"/>
      <c r="M93" s="256"/>
      <c r="N93" s="529">
        <v>25</v>
      </c>
      <c r="O93" s="6" t="s">
        <v>497</v>
      </c>
      <c r="P93" s="156">
        <f>$F$123</f>
        <v>662.27</v>
      </c>
      <c r="Q93" s="504">
        <f t="shared" si="1"/>
        <v>0.66227000000000003</v>
      </c>
    </row>
    <row r="94" spans="1:17" x14ac:dyDescent="0.25">
      <c r="A94" s="891"/>
      <c r="B94" s="894"/>
      <c r="C94" s="294" t="s">
        <v>193</v>
      </c>
      <c r="D94" s="347"/>
      <c r="E94" s="156"/>
      <c r="F94" s="898"/>
      <c r="G94" s="295"/>
      <c r="H94" s="704"/>
      <c r="I94" s="870"/>
      <c r="K94" s="336"/>
      <c r="L94" s="307"/>
      <c r="M94" s="256"/>
      <c r="N94" s="529">
        <v>26</v>
      </c>
      <c r="O94" s="6" t="s">
        <v>22</v>
      </c>
      <c r="P94" s="156">
        <f>$F$11</f>
        <v>624.41999999999996</v>
      </c>
      <c r="Q94" s="504">
        <f t="shared" si="1"/>
        <v>0.62441999999999998</v>
      </c>
    </row>
    <row r="95" spans="1:17" x14ac:dyDescent="0.25">
      <c r="A95" s="891"/>
      <c r="B95" s="894"/>
      <c r="C95" s="301" t="s">
        <v>282</v>
      </c>
      <c r="D95" s="348"/>
      <c r="E95" s="243"/>
      <c r="F95" s="898"/>
      <c r="G95" s="309"/>
      <c r="H95" s="704"/>
      <c r="I95" s="870"/>
      <c r="K95" s="338"/>
      <c r="L95" s="307"/>
      <c r="M95" s="256"/>
      <c r="N95" s="529">
        <v>27</v>
      </c>
      <c r="O95" s="454" t="s">
        <v>549</v>
      </c>
      <c r="P95" s="156">
        <f>$F$259</f>
        <v>591.59</v>
      </c>
      <c r="Q95" s="504">
        <f t="shared" si="1"/>
        <v>0.59159000000000006</v>
      </c>
    </row>
    <row r="96" spans="1:17" x14ac:dyDescent="0.25">
      <c r="A96" s="891"/>
      <c r="B96" s="894"/>
      <c r="C96" s="301" t="s">
        <v>243</v>
      </c>
      <c r="D96" s="348"/>
      <c r="E96" s="243"/>
      <c r="F96" s="898"/>
      <c r="G96" s="309"/>
      <c r="H96" s="704"/>
      <c r="I96" s="870"/>
      <c r="K96" s="336"/>
      <c r="L96" s="307"/>
      <c r="M96" s="256"/>
      <c r="N96" s="529">
        <v>28</v>
      </c>
      <c r="O96" s="454" t="s">
        <v>519</v>
      </c>
      <c r="P96" s="156">
        <f>$F$235</f>
        <v>554.82999999999993</v>
      </c>
      <c r="Q96" s="504">
        <f t="shared" si="1"/>
        <v>0.55482999999999993</v>
      </c>
    </row>
    <row r="97" spans="1:17" x14ac:dyDescent="0.25">
      <c r="A97" s="891"/>
      <c r="B97" s="894"/>
      <c r="C97" s="294" t="s">
        <v>200</v>
      </c>
      <c r="D97" s="347">
        <f>Base!S15</f>
        <v>10</v>
      </c>
      <c r="E97" s="243"/>
      <c r="F97" s="898"/>
      <c r="G97" s="309"/>
      <c r="H97" s="704"/>
      <c r="I97" s="870"/>
      <c r="K97" s="336"/>
      <c r="L97" s="307"/>
      <c r="M97" s="256"/>
      <c r="N97" s="529">
        <v>29</v>
      </c>
      <c r="O97" s="454" t="s">
        <v>518</v>
      </c>
      <c r="P97" s="156">
        <f>$F$227</f>
        <v>432.14</v>
      </c>
      <c r="Q97" s="504">
        <f t="shared" si="1"/>
        <v>0.43213999999999997</v>
      </c>
    </row>
    <row r="98" spans="1:17" ht="15.75" thickBot="1" x14ac:dyDescent="0.3">
      <c r="A98" s="892"/>
      <c r="B98" s="894"/>
      <c r="C98" s="302" t="s">
        <v>203</v>
      </c>
      <c r="D98" s="349">
        <f>Base!U15</f>
        <v>24</v>
      </c>
      <c r="E98" s="247"/>
      <c r="F98" s="899"/>
      <c r="G98" s="310"/>
      <c r="H98" s="751"/>
      <c r="I98" s="871"/>
      <c r="K98" s="339"/>
      <c r="L98" s="307"/>
      <c r="M98" s="256"/>
      <c r="N98" s="529">
        <v>30</v>
      </c>
      <c r="O98" s="454" t="s">
        <v>516</v>
      </c>
      <c r="P98" s="156">
        <f>$F$211</f>
        <v>389.33</v>
      </c>
      <c r="Q98" s="504">
        <f t="shared" si="1"/>
        <v>0.38933000000000001</v>
      </c>
    </row>
    <row r="99" spans="1:17" x14ac:dyDescent="0.25">
      <c r="A99" s="890">
        <v>13</v>
      </c>
      <c r="B99" s="893" t="s">
        <v>94</v>
      </c>
      <c r="C99" s="290" t="s">
        <v>191</v>
      </c>
      <c r="D99" s="346"/>
      <c r="E99" s="242"/>
      <c r="F99" s="897">
        <f>SUM(E99:E106)</f>
        <v>815.28</v>
      </c>
      <c r="G99" s="291"/>
      <c r="H99" s="868" t="s">
        <v>490</v>
      </c>
      <c r="I99" s="901"/>
      <c r="K99" s="336"/>
      <c r="L99" s="307"/>
      <c r="M99" s="256"/>
      <c r="N99" s="529">
        <v>31</v>
      </c>
      <c r="O99" s="6" t="s">
        <v>114</v>
      </c>
      <c r="P99" s="156">
        <f>$F$139</f>
        <v>384.65999999999997</v>
      </c>
      <c r="Q99" s="504">
        <f t="shared" si="1"/>
        <v>0.38465999999999995</v>
      </c>
    </row>
    <row r="100" spans="1:17" x14ac:dyDescent="0.25">
      <c r="A100" s="891"/>
      <c r="B100" s="894"/>
      <c r="C100" s="294" t="s">
        <v>190</v>
      </c>
      <c r="D100" s="347">
        <v>4</v>
      </c>
      <c r="E100" s="156">
        <f>'M5'!E40</f>
        <v>619.11</v>
      </c>
      <c r="F100" s="898"/>
      <c r="G100" s="295" t="s">
        <v>487</v>
      </c>
      <c r="H100" s="704"/>
      <c r="I100" s="870"/>
      <c r="L100" s="307"/>
      <c r="M100" s="256"/>
      <c r="N100" s="529">
        <v>32</v>
      </c>
      <c r="O100" s="454" t="s">
        <v>514</v>
      </c>
      <c r="P100" s="156">
        <f>$F$195</f>
        <v>322.21000000000004</v>
      </c>
      <c r="Q100" s="504">
        <f t="shared" si="1"/>
        <v>0.32221000000000005</v>
      </c>
    </row>
    <row r="101" spans="1:17" x14ac:dyDescent="0.25">
      <c r="A101" s="891"/>
      <c r="B101" s="894"/>
      <c r="C101" s="298" t="s">
        <v>189</v>
      </c>
      <c r="D101" s="347">
        <v>4</v>
      </c>
      <c r="E101" s="156">
        <f>'M5'!E41</f>
        <v>196.17</v>
      </c>
      <c r="F101" s="898"/>
      <c r="G101" s="295" t="s">
        <v>488</v>
      </c>
      <c r="H101" s="704"/>
      <c r="I101" s="870"/>
      <c r="L101" s="307"/>
      <c r="M101" s="256"/>
      <c r="N101" s="529">
        <v>33</v>
      </c>
      <c r="O101" s="454" t="s">
        <v>517</v>
      </c>
      <c r="P101" s="156">
        <f>$F$219</f>
        <v>175.51</v>
      </c>
      <c r="Q101" s="504">
        <f t="shared" si="1"/>
        <v>0.17551</v>
      </c>
    </row>
    <row r="102" spans="1:17" ht="15.75" thickBot="1" x14ac:dyDescent="0.3">
      <c r="A102" s="891"/>
      <c r="B102" s="894"/>
      <c r="C102" s="294" t="s">
        <v>193</v>
      </c>
      <c r="D102" s="347"/>
      <c r="E102" s="156"/>
      <c r="F102" s="898"/>
      <c r="G102" s="295"/>
      <c r="H102" s="704"/>
      <c r="I102" s="870"/>
      <c r="L102" s="307"/>
      <c r="M102" s="256"/>
      <c r="N102" s="531">
        <v>34</v>
      </c>
      <c r="O102" s="532" t="s">
        <v>522</v>
      </c>
      <c r="P102" s="247">
        <f>$F$267</f>
        <v>69.73</v>
      </c>
      <c r="Q102" s="506">
        <f t="shared" si="1"/>
        <v>6.973E-2</v>
      </c>
    </row>
    <row r="103" spans="1:17" x14ac:dyDescent="0.25">
      <c r="A103" s="891"/>
      <c r="B103" s="894"/>
      <c r="C103" s="301" t="s">
        <v>282</v>
      </c>
      <c r="D103" s="348"/>
      <c r="E103" s="243"/>
      <c r="F103" s="898"/>
      <c r="G103" s="309"/>
      <c r="H103" s="704"/>
      <c r="I103" s="870"/>
      <c r="L103" s="307"/>
      <c r="M103" s="256"/>
      <c r="N103" s="526"/>
      <c r="P103" s="434">
        <f>SUM(P69:P102)</f>
        <v>56898.55999999999</v>
      </c>
      <c r="Q103" s="434">
        <f>SUM(Q69:Q102)</f>
        <v>56.89856000000001</v>
      </c>
    </row>
    <row r="104" spans="1:17" x14ac:dyDescent="0.25">
      <c r="A104" s="891"/>
      <c r="B104" s="894"/>
      <c r="C104" s="301" t="s">
        <v>243</v>
      </c>
      <c r="D104" s="348"/>
      <c r="E104" s="243"/>
      <c r="F104" s="898"/>
      <c r="G104" s="309"/>
      <c r="H104" s="704"/>
      <c r="I104" s="870"/>
      <c r="L104" s="307"/>
      <c r="M104" s="256"/>
    </row>
    <row r="105" spans="1:17" x14ac:dyDescent="0.25">
      <c r="A105" s="891"/>
      <c r="B105" s="894"/>
      <c r="C105" s="294" t="s">
        <v>200</v>
      </c>
      <c r="D105" s="347">
        <f>Base!S16</f>
        <v>9</v>
      </c>
      <c r="E105" s="243"/>
      <c r="F105" s="898"/>
      <c r="G105" s="309"/>
      <c r="H105" s="704"/>
      <c r="I105" s="870"/>
      <c r="L105" s="307"/>
      <c r="M105" s="256"/>
    </row>
    <row r="106" spans="1:17" ht="15.75" thickBot="1" x14ac:dyDescent="0.3">
      <c r="A106" s="892"/>
      <c r="B106" s="894"/>
      <c r="C106" s="302" t="s">
        <v>203</v>
      </c>
      <c r="D106" s="349">
        <f>Base!U16</f>
        <v>25</v>
      </c>
      <c r="E106" s="247"/>
      <c r="F106" s="899"/>
      <c r="G106" s="310"/>
      <c r="H106" s="751"/>
      <c r="I106" s="871"/>
      <c r="L106" s="307"/>
      <c r="M106" s="256"/>
    </row>
    <row r="107" spans="1:17" ht="15" customHeight="1" x14ac:dyDescent="0.25">
      <c r="A107" s="890">
        <v>14</v>
      </c>
      <c r="B107" s="893" t="s">
        <v>99</v>
      </c>
      <c r="C107" s="290" t="s">
        <v>191</v>
      </c>
      <c r="D107" s="346"/>
      <c r="E107" s="242"/>
      <c r="F107" s="897">
        <f>SUM(E107:E114)</f>
        <v>1451.2399999999998</v>
      </c>
      <c r="G107" s="291"/>
      <c r="H107" s="868" t="s">
        <v>493</v>
      </c>
      <c r="I107" s="869"/>
      <c r="L107" s="307"/>
      <c r="M107" s="256"/>
    </row>
    <row r="108" spans="1:17" x14ac:dyDescent="0.25">
      <c r="A108" s="891"/>
      <c r="B108" s="894"/>
      <c r="C108" s="294" t="s">
        <v>190</v>
      </c>
      <c r="D108" s="347">
        <v>5</v>
      </c>
      <c r="E108" s="156">
        <f>'M5'!G43</f>
        <v>1043.8799999999999</v>
      </c>
      <c r="F108" s="898"/>
      <c r="G108" s="295" t="s">
        <v>491</v>
      </c>
      <c r="H108" s="704"/>
      <c r="I108" s="870"/>
      <c r="L108" s="307"/>
      <c r="M108" s="256"/>
    </row>
    <row r="109" spans="1:17" x14ac:dyDescent="0.25">
      <c r="A109" s="891"/>
      <c r="B109" s="894"/>
      <c r="C109" s="298" t="s">
        <v>189</v>
      </c>
      <c r="D109" s="347">
        <v>4</v>
      </c>
      <c r="E109" s="156">
        <f>'M5'!G44</f>
        <v>407.36</v>
      </c>
      <c r="F109" s="898"/>
      <c r="G109" s="295" t="s">
        <v>492</v>
      </c>
      <c r="H109" s="704"/>
      <c r="I109" s="870"/>
      <c r="L109" s="307"/>
      <c r="M109" s="256"/>
    </row>
    <row r="110" spans="1:17" x14ac:dyDescent="0.25">
      <c r="A110" s="891"/>
      <c r="B110" s="894"/>
      <c r="C110" s="294" t="s">
        <v>193</v>
      </c>
      <c r="D110" s="347"/>
      <c r="E110" s="156"/>
      <c r="F110" s="898"/>
      <c r="G110" s="295"/>
      <c r="H110" s="704"/>
      <c r="I110" s="870"/>
      <c r="L110" s="307"/>
      <c r="M110" s="256"/>
    </row>
    <row r="111" spans="1:17" x14ac:dyDescent="0.25">
      <c r="A111" s="891"/>
      <c r="B111" s="894"/>
      <c r="C111" s="301" t="s">
        <v>282</v>
      </c>
      <c r="D111" s="348"/>
      <c r="E111" s="243"/>
      <c r="F111" s="898"/>
      <c r="G111" s="309"/>
      <c r="H111" s="704"/>
      <c r="I111" s="870"/>
      <c r="L111" s="307"/>
      <c r="M111" s="256"/>
    </row>
    <row r="112" spans="1:17" x14ac:dyDescent="0.25">
      <c r="A112" s="891"/>
      <c r="B112" s="894"/>
      <c r="C112" s="301" t="s">
        <v>243</v>
      </c>
      <c r="D112" s="348"/>
      <c r="E112" s="243"/>
      <c r="F112" s="898"/>
      <c r="G112" s="309"/>
      <c r="H112" s="704"/>
      <c r="I112" s="870"/>
      <c r="K112" s="311"/>
      <c r="L112" s="307"/>
      <c r="M112" s="256"/>
    </row>
    <row r="113" spans="1:24" x14ac:dyDescent="0.25">
      <c r="A113" s="891"/>
      <c r="B113" s="894"/>
      <c r="C113" s="294" t="s">
        <v>200</v>
      </c>
      <c r="D113" s="348">
        <f>Base!S17</f>
        <v>22</v>
      </c>
      <c r="E113" s="243"/>
      <c r="F113" s="898"/>
      <c r="G113" s="309"/>
      <c r="H113" s="704"/>
      <c r="I113" s="870"/>
      <c r="K113" s="311"/>
      <c r="L113" s="307"/>
      <c r="M113" s="256"/>
    </row>
    <row r="114" spans="1:24" ht="15.75" thickBot="1" x14ac:dyDescent="0.3">
      <c r="A114" s="891"/>
      <c r="B114" s="894"/>
      <c r="C114" s="302" t="s">
        <v>203</v>
      </c>
      <c r="D114" s="349">
        <f>Base!U17</f>
        <v>78</v>
      </c>
      <c r="E114" s="247"/>
      <c r="F114" s="899"/>
      <c r="G114" s="310"/>
      <c r="H114" s="751"/>
      <c r="I114" s="871"/>
      <c r="K114" s="332"/>
      <c r="L114" s="307"/>
      <c r="M114" s="256"/>
    </row>
    <row r="115" spans="1:24" ht="15" customHeight="1" x14ac:dyDescent="0.25">
      <c r="A115" s="890">
        <v>15</v>
      </c>
      <c r="B115" s="893" t="s">
        <v>104</v>
      </c>
      <c r="C115" s="290" t="s">
        <v>191</v>
      </c>
      <c r="D115" s="346"/>
      <c r="E115" s="242"/>
      <c r="F115" s="897">
        <f>SUM(E115:E122)</f>
        <v>1900.7399999999998</v>
      </c>
      <c r="G115" s="291"/>
      <c r="H115" s="868" t="s">
        <v>496</v>
      </c>
      <c r="I115" s="869"/>
      <c r="K115" s="332"/>
      <c r="L115" s="307"/>
      <c r="M115" s="256"/>
    </row>
    <row r="116" spans="1:24" x14ac:dyDescent="0.25">
      <c r="A116" s="891"/>
      <c r="B116" s="894"/>
      <c r="C116" s="294" t="s">
        <v>190</v>
      </c>
      <c r="D116" s="347">
        <v>5</v>
      </c>
      <c r="E116" s="156">
        <f>'M5'!H46</f>
        <v>1448.8999999999999</v>
      </c>
      <c r="F116" s="898"/>
      <c r="G116" s="295" t="s">
        <v>494</v>
      </c>
      <c r="H116" s="704"/>
      <c r="I116" s="870"/>
      <c r="K116" s="332"/>
      <c r="L116" s="307"/>
      <c r="M116" s="256"/>
      <c r="N116" s="274"/>
      <c r="O116" s="256"/>
      <c r="P116" s="337"/>
      <c r="Q116" s="337"/>
      <c r="R116" s="256"/>
      <c r="S116" s="256"/>
      <c r="T116" s="256"/>
      <c r="U116" s="256"/>
      <c r="V116" s="256"/>
      <c r="W116" s="256"/>
      <c r="X116" s="256"/>
    </row>
    <row r="117" spans="1:24" x14ac:dyDescent="0.25">
      <c r="A117" s="891"/>
      <c r="B117" s="894"/>
      <c r="C117" s="298" t="s">
        <v>189</v>
      </c>
      <c r="D117" s="347">
        <v>3</v>
      </c>
      <c r="E117" s="156">
        <f>'M5'!H47</f>
        <v>451.84</v>
      </c>
      <c r="F117" s="898"/>
      <c r="G117" s="295" t="s">
        <v>495</v>
      </c>
      <c r="H117" s="704"/>
      <c r="I117" s="870"/>
      <c r="K117" s="332"/>
      <c r="L117" s="307"/>
      <c r="M117" s="256"/>
      <c r="N117" s="274"/>
      <c r="O117" s="256"/>
      <c r="P117" s="337"/>
      <c r="Q117" s="337"/>
      <c r="R117" s="256"/>
      <c r="S117" s="256"/>
      <c r="T117" s="256"/>
      <c r="U117" s="256"/>
      <c r="V117" s="256"/>
      <c r="W117" s="256"/>
      <c r="X117" s="256"/>
    </row>
    <row r="118" spans="1:24" x14ac:dyDescent="0.25">
      <c r="A118" s="891"/>
      <c r="B118" s="894"/>
      <c r="C118" s="294" t="s">
        <v>193</v>
      </c>
      <c r="D118" s="347"/>
      <c r="E118" s="156"/>
      <c r="F118" s="898"/>
      <c r="G118" s="295"/>
      <c r="H118" s="704"/>
      <c r="I118" s="870"/>
      <c r="K118" s="332"/>
      <c r="L118" s="307"/>
      <c r="M118" s="256"/>
      <c r="N118" s="274"/>
      <c r="O118" s="256"/>
      <c r="P118" s="337"/>
      <c r="Q118" s="337"/>
      <c r="R118" s="256"/>
      <c r="S118" s="256"/>
      <c r="T118" s="256"/>
      <c r="U118" s="256"/>
      <c r="V118" s="256"/>
      <c r="W118" s="256"/>
      <c r="X118" s="256"/>
    </row>
    <row r="119" spans="1:24" x14ac:dyDescent="0.25">
      <c r="A119" s="891"/>
      <c r="B119" s="894"/>
      <c r="C119" s="301" t="s">
        <v>282</v>
      </c>
      <c r="D119" s="347"/>
      <c r="E119" s="156"/>
      <c r="F119" s="898"/>
      <c r="G119" s="295"/>
      <c r="H119" s="704"/>
      <c r="I119" s="870"/>
      <c r="K119" s="332"/>
      <c r="L119" s="307"/>
      <c r="M119" s="256"/>
      <c r="N119" s="274"/>
      <c r="O119" s="256"/>
      <c r="P119" s="337"/>
      <c r="Q119" s="337"/>
      <c r="R119" s="256"/>
      <c r="S119" s="256"/>
      <c r="T119" s="256"/>
      <c r="U119" s="256"/>
      <c r="V119" s="256"/>
      <c r="W119" s="256"/>
      <c r="X119" s="256"/>
    </row>
    <row r="120" spans="1:24" x14ac:dyDescent="0.25">
      <c r="A120" s="891"/>
      <c r="B120" s="894"/>
      <c r="C120" s="301" t="s">
        <v>243</v>
      </c>
      <c r="D120" s="348"/>
      <c r="E120" s="243"/>
      <c r="F120" s="898"/>
      <c r="G120" s="309"/>
      <c r="H120" s="704"/>
      <c r="I120" s="870"/>
      <c r="K120" s="332"/>
      <c r="L120" s="307"/>
      <c r="M120" s="256"/>
      <c r="N120" s="274"/>
      <c r="O120" s="256"/>
      <c r="P120" s="337"/>
      <c r="Q120" s="337"/>
      <c r="R120" s="256"/>
      <c r="S120" s="256"/>
      <c r="T120" s="256"/>
      <c r="U120" s="256"/>
      <c r="V120" s="256"/>
      <c r="W120" s="256"/>
      <c r="X120" s="256"/>
    </row>
    <row r="121" spans="1:24" x14ac:dyDescent="0.25">
      <c r="A121" s="891"/>
      <c r="B121" s="894"/>
      <c r="C121" s="294" t="s">
        <v>200</v>
      </c>
      <c r="D121" s="348">
        <f>Base!S18</f>
        <v>5</v>
      </c>
      <c r="E121" s="243"/>
      <c r="F121" s="898"/>
      <c r="G121" s="309"/>
      <c r="H121" s="704"/>
      <c r="I121" s="870"/>
      <c r="K121" s="332"/>
      <c r="L121" s="307"/>
      <c r="M121" s="256"/>
      <c r="N121" s="274"/>
      <c r="O121" s="256"/>
      <c r="P121" s="337"/>
      <c r="Q121" s="337"/>
      <c r="R121" s="256"/>
      <c r="S121" s="256"/>
      <c r="T121" s="256"/>
      <c r="U121" s="256"/>
      <c r="V121" s="256"/>
      <c r="W121" s="256"/>
      <c r="X121" s="256"/>
    </row>
    <row r="122" spans="1:24" ht="15.75" thickBot="1" x14ac:dyDescent="0.3">
      <c r="A122" s="891"/>
      <c r="B122" s="895"/>
      <c r="C122" s="302" t="s">
        <v>203</v>
      </c>
      <c r="D122" s="349">
        <f>Base!U18</f>
        <v>22</v>
      </c>
      <c r="E122" s="247"/>
      <c r="F122" s="899"/>
      <c r="G122" s="310"/>
      <c r="H122" s="751"/>
      <c r="I122" s="871"/>
      <c r="K122" s="332"/>
      <c r="L122" s="307"/>
      <c r="M122" s="256"/>
      <c r="N122" s="274"/>
      <c r="O122" s="256"/>
      <c r="P122" s="337"/>
      <c r="Q122" s="337"/>
      <c r="R122" s="256"/>
      <c r="S122" s="256"/>
      <c r="T122" s="256"/>
      <c r="U122" s="256"/>
      <c r="V122" s="256"/>
      <c r="W122" s="256"/>
      <c r="X122" s="256"/>
    </row>
    <row r="123" spans="1:24" x14ac:dyDescent="0.25">
      <c r="A123" s="367"/>
      <c r="B123" s="893" t="s">
        <v>497</v>
      </c>
      <c r="C123" s="290" t="s">
        <v>191</v>
      </c>
      <c r="D123" s="346"/>
      <c r="E123" s="242"/>
      <c r="F123" s="897">
        <f>SUM(E123:E130)</f>
        <v>662.27</v>
      </c>
      <c r="G123" s="291"/>
      <c r="H123" s="868" t="s">
        <v>498</v>
      </c>
      <c r="I123" s="869"/>
      <c r="K123" s="332"/>
      <c r="L123" s="307"/>
      <c r="M123" s="256"/>
      <c r="N123" s="274"/>
      <c r="O123" s="256"/>
      <c r="P123" s="337"/>
      <c r="Q123" s="337"/>
      <c r="R123" s="256"/>
      <c r="S123" s="256"/>
      <c r="T123" s="256"/>
      <c r="U123" s="256"/>
      <c r="V123" s="256"/>
      <c r="W123" s="256"/>
      <c r="X123" s="256"/>
    </row>
    <row r="124" spans="1:24" x14ac:dyDescent="0.25">
      <c r="A124" s="367"/>
      <c r="B124" s="894"/>
      <c r="C124" s="294" t="s">
        <v>190</v>
      </c>
      <c r="D124" s="347">
        <v>2</v>
      </c>
      <c r="E124" s="156">
        <f>'M5'!F49</f>
        <v>302.82</v>
      </c>
      <c r="F124" s="898"/>
      <c r="G124" s="295" t="s">
        <v>499</v>
      </c>
      <c r="H124" s="704"/>
      <c r="I124" s="870"/>
      <c r="K124" s="332"/>
      <c r="L124" s="307"/>
      <c r="M124" s="256"/>
      <c r="N124" s="274"/>
      <c r="O124" s="256"/>
      <c r="P124" s="337"/>
      <c r="Q124" s="337"/>
      <c r="R124" s="256"/>
      <c r="S124" s="256"/>
      <c r="T124" s="256"/>
      <c r="U124" s="256"/>
      <c r="V124" s="256"/>
      <c r="W124" s="256"/>
      <c r="X124" s="256"/>
    </row>
    <row r="125" spans="1:24" x14ac:dyDescent="0.25">
      <c r="A125" s="367"/>
      <c r="B125" s="894"/>
      <c r="C125" s="298" t="s">
        <v>189</v>
      </c>
      <c r="D125" s="347">
        <v>6</v>
      </c>
      <c r="E125" s="156">
        <f>'M5'!F50</f>
        <v>359.45</v>
      </c>
      <c r="F125" s="898"/>
      <c r="G125" s="295" t="s">
        <v>501</v>
      </c>
      <c r="H125" s="704"/>
      <c r="I125" s="870"/>
      <c r="K125" s="332"/>
      <c r="L125" s="307"/>
      <c r="M125" s="256"/>
      <c r="N125" s="274"/>
      <c r="O125" s="256"/>
      <c r="P125" s="337"/>
      <c r="Q125" s="337"/>
      <c r="R125" s="256"/>
      <c r="S125" s="256"/>
      <c r="T125" s="256"/>
      <c r="U125" s="256"/>
      <c r="V125" s="256"/>
      <c r="W125" s="256"/>
      <c r="X125" s="256"/>
    </row>
    <row r="126" spans="1:24" x14ac:dyDescent="0.25">
      <c r="A126" s="367">
        <v>16</v>
      </c>
      <c r="B126" s="894"/>
      <c r="C126" s="294" t="s">
        <v>193</v>
      </c>
      <c r="D126" s="347"/>
      <c r="E126" s="156"/>
      <c r="F126" s="898"/>
      <c r="G126" s="295"/>
      <c r="H126" s="704"/>
      <c r="I126" s="870"/>
      <c r="K126" s="332"/>
      <c r="L126" s="307"/>
      <c r="M126" s="256"/>
      <c r="N126" s="274"/>
      <c r="O126" s="256"/>
      <c r="P126" s="337"/>
      <c r="Q126" s="337"/>
      <c r="R126" s="256"/>
      <c r="S126" s="256"/>
      <c r="T126" s="256"/>
      <c r="U126" s="256"/>
      <c r="V126" s="256"/>
      <c r="W126" s="256"/>
      <c r="X126" s="256"/>
    </row>
    <row r="127" spans="1:24" x14ac:dyDescent="0.25">
      <c r="A127" s="367"/>
      <c r="B127" s="894"/>
      <c r="C127" s="301" t="s">
        <v>282</v>
      </c>
      <c r="D127" s="347">
        <v>1</v>
      </c>
      <c r="E127" s="156"/>
      <c r="F127" s="898"/>
      <c r="G127" s="295">
        <v>5</v>
      </c>
      <c r="H127" s="704"/>
      <c r="I127" s="870"/>
      <c r="K127" s="336"/>
      <c r="L127" s="307"/>
      <c r="M127" s="256"/>
      <c r="N127" s="274"/>
      <c r="O127" s="256"/>
      <c r="P127" s="337"/>
      <c r="Q127" s="337"/>
      <c r="R127" s="256"/>
      <c r="S127" s="256"/>
      <c r="T127" s="256"/>
      <c r="U127" s="256"/>
      <c r="V127" s="256"/>
      <c r="W127" s="256"/>
      <c r="X127" s="256"/>
    </row>
    <row r="128" spans="1:24" x14ac:dyDescent="0.25">
      <c r="A128" s="367"/>
      <c r="B128" s="894"/>
      <c r="C128" s="301" t="s">
        <v>243</v>
      </c>
      <c r="D128" s="348"/>
      <c r="E128" s="243"/>
      <c r="F128" s="898"/>
      <c r="G128" s="309"/>
      <c r="H128" s="704"/>
      <c r="I128" s="870"/>
      <c r="K128" s="254"/>
      <c r="L128" s="307"/>
      <c r="M128" s="256"/>
      <c r="N128" s="274"/>
      <c r="O128" s="256"/>
      <c r="P128" s="337"/>
      <c r="Q128" s="337"/>
      <c r="R128" s="256"/>
      <c r="S128" s="256"/>
      <c r="T128" s="256"/>
      <c r="U128" s="256"/>
      <c r="V128" s="256"/>
      <c r="W128" s="256"/>
      <c r="X128" s="256"/>
    </row>
    <row r="129" spans="1:24" x14ac:dyDescent="0.25">
      <c r="A129" s="367"/>
      <c r="B129" s="894"/>
      <c r="C129" s="294" t="s">
        <v>200</v>
      </c>
      <c r="D129" s="348">
        <f>Base!S19</f>
        <v>5</v>
      </c>
      <c r="E129" s="243"/>
      <c r="F129" s="898"/>
      <c r="G129" s="309"/>
      <c r="H129" s="704"/>
      <c r="I129" s="870"/>
      <c r="L129" s="307"/>
      <c r="M129" s="256"/>
      <c r="N129" s="274"/>
      <c r="O129" s="256"/>
      <c r="P129" s="337"/>
      <c r="Q129" s="337"/>
      <c r="R129" s="256"/>
      <c r="S129" s="256"/>
      <c r="T129" s="256"/>
      <c r="U129" s="256"/>
      <c r="V129" s="256"/>
      <c r="W129" s="256"/>
      <c r="X129" s="256"/>
    </row>
    <row r="130" spans="1:24" ht="15.75" thickBot="1" x14ac:dyDescent="0.3">
      <c r="A130" s="367"/>
      <c r="B130" s="895"/>
      <c r="C130" s="302" t="s">
        <v>203</v>
      </c>
      <c r="D130" s="349">
        <f>Base!U19</f>
        <v>22</v>
      </c>
      <c r="E130" s="247"/>
      <c r="F130" s="899"/>
      <c r="G130" s="310"/>
      <c r="H130" s="751"/>
      <c r="I130" s="871"/>
      <c r="K130" s="332"/>
      <c r="L130" s="307"/>
      <c r="M130" s="256"/>
      <c r="N130" s="274"/>
      <c r="O130" s="256"/>
      <c r="P130" s="337"/>
      <c r="Q130" s="337"/>
      <c r="R130" s="256"/>
      <c r="S130" s="256"/>
      <c r="T130" s="256"/>
      <c r="U130" s="256"/>
      <c r="V130" s="256"/>
      <c r="W130" s="256"/>
      <c r="X130" s="256"/>
    </row>
    <row r="131" spans="1:24" x14ac:dyDescent="0.25">
      <c r="A131" s="890">
        <v>17</v>
      </c>
      <c r="B131" s="893" t="s">
        <v>109</v>
      </c>
      <c r="C131" s="290" t="s">
        <v>191</v>
      </c>
      <c r="D131" s="346"/>
      <c r="E131" s="242"/>
      <c r="F131" s="897">
        <f>SUM(E131:E138)</f>
        <v>1653.38</v>
      </c>
      <c r="G131" s="291"/>
      <c r="H131" s="868" t="s">
        <v>503</v>
      </c>
      <c r="I131" s="869"/>
      <c r="L131" s="307"/>
      <c r="M131" s="256"/>
      <c r="N131" s="274"/>
      <c r="O131" s="256"/>
      <c r="P131" s="337"/>
      <c r="Q131" s="337"/>
      <c r="R131" s="256"/>
      <c r="S131" s="256"/>
      <c r="T131" s="256"/>
      <c r="U131" s="256"/>
      <c r="V131" s="256"/>
      <c r="W131" s="256"/>
      <c r="X131" s="256"/>
    </row>
    <row r="132" spans="1:24" x14ac:dyDescent="0.25">
      <c r="A132" s="891">
        <v>17</v>
      </c>
      <c r="B132" s="894"/>
      <c r="C132" s="294" t="s">
        <v>190</v>
      </c>
      <c r="D132" s="347">
        <v>1</v>
      </c>
      <c r="E132" s="156">
        <f>'M5'!F52</f>
        <v>434.3</v>
      </c>
      <c r="F132" s="898"/>
      <c r="G132" s="295" t="s">
        <v>502</v>
      </c>
      <c r="H132" s="704"/>
      <c r="I132" s="870"/>
      <c r="L132" s="307"/>
      <c r="M132" s="256"/>
      <c r="N132" s="274"/>
      <c r="O132" s="256"/>
      <c r="P132" s="337"/>
      <c r="Q132" s="337"/>
      <c r="R132" s="256"/>
      <c r="S132" s="256"/>
      <c r="T132" s="256"/>
      <c r="U132" s="256"/>
      <c r="V132" s="256"/>
      <c r="W132" s="256"/>
      <c r="X132" s="256"/>
    </row>
    <row r="133" spans="1:24" x14ac:dyDescent="0.25">
      <c r="A133" s="891">
        <v>18</v>
      </c>
      <c r="B133" s="894"/>
      <c r="C133" s="298" t="s">
        <v>189</v>
      </c>
      <c r="D133" s="347">
        <v>4</v>
      </c>
      <c r="E133" s="156">
        <f>'M5'!F53</f>
        <v>698.11</v>
      </c>
      <c r="F133" s="898"/>
      <c r="G133" s="295" t="s">
        <v>504</v>
      </c>
      <c r="H133" s="704"/>
      <c r="I133" s="870"/>
      <c r="L133" s="307"/>
      <c r="M133" s="256"/>
      <c r="N133" s="274"/>
      <c r="O133" s="256"/>
      <c r="P133" s="337"/>
      <c r="Q133" s="337"/>
      <c r="R133" s="256"/>
      <c r="S133" s="256"/>
      <c r="T133" s="256"/>
      <c r="U133" s="256"/>
      <c r="V133" s="256"/>
      <c r="W133" s="256"/>
      <c r="X133" s="256"/>
    </row>
    <row r="134" spans="1:24" x14ac:dyDescent="0.25">
      <c r="A134" s="891"/>
      <c r="B134" s="894"/>
      <c r="C134" s="294" t="s">
        <v>193</v>
      </c>
      <c r="D134" s="347"/>
      <c r="E134" s="156">
        <f>'M5'!F54</f>
        <v>520.97</v>
      </c>
      <c r="F134" s="898"/>
      <c r="G134" s="295"/>
      <c r="H134" s="704"/>
      <c r="I134" s="870"/>
      <c r="L134" s="307"/>
      <c r="M134" s="256"/>
      <c r="N134" s="274"/>
      <c r="O134" s="256"/>
      <c r="P134" s="337"/>
      <c r="Q134" s="337"/>
      <c r="R134" s="256"/>
      <c r="S134" s="256"/>
      <c r="T134" s="256"/>
      <c r="U134" s="256"/>
      <c r="V134" s="256"/>
      <c r="W134" s="256"/>
      <c r="X134" s="256"/>
    </row>
    <row r="135" spans="1:24" x14ac:dyDescent="0.25">
      <c r="A135" s="891"/>
      <c r="B135" s="894"/>
      <c r="C135" s="301" t="s">
        <v>282</v>
      </c>
      <c r="D135" s="347">
        <v>1</v>
      </c>
      <c r="E135" s="156"/>
      <c r="F135" s="898"/>
      <c r="G135" s="295">
        <v>5</v>
      </c>
      <c r="H135" s="704"/>
      <c r="I135" s="870"/>
      <c r="L135" s="307"/>
      <c r="M135" s="256"/>
      <c r="N135" s="274"/>
      <c r="O135" s="256"/>
      <c r="P135" s="337"/>
      <c r="Q135" s="337"/>
      <c r="R135" s="256"/>
      <c r="S135" s="256"/>
      <c r="T135" s="256"/>
      <c r="U135" s="256"/>
      <c r="V135" s="256"/>
      <c r="W135" s="256"/>
      <c r="X135" s="256"/>
    </row>
    <row r="136" spans="1:24" x14ac:dyDescent="0.25">
      <c r="A136" s="891"/>
      <c r="B136" s="894"/>
      <c r="C136" s="301" t="s">
        <v>243</v>
      </c>
      <c r="D136" s="348"/>
      <c r="E136" s="243"/>
      <c r="F136" s="898"/>
      <c r="G136" s="309"/>
      <c r="H136" s="704"/>
      <c r="I136" s="870"/>
      <c r="L136" s="307"/>
      <c r="M136" s="256"/>
      <c r="N136" s="274"/>
      <c r="O136" s="256"/>
      <c r="P136" s="337"/>
      <c r="Q136" s="337"/>
      <c r="R136" s="256"/>
      <c r="S136" s="256"/>
      <c r="T136" s="256"/>
      <c r="U136" s="256"/>
      <c r="V136" s="256"/>
      <c r="W136" s="256"/>
      <c r="X136" s="256"/>
    </row>
    <row r="137" spans="1:24" x14ac:dyDescent="0.25">
      <c r="A137" s="891"/>
      <c r="B137" s="894"/>
      <c r="C137" s="294" t="s">
        <v>200</v>
      </c>
      <c r="D137" s="348">
        <f>Base!S20</f>
        <v>4</v>
      </c>
      <c r="E137" s="243"/>
      <c r="F137" s="898"/>
      <c r="G137" s="309"/>
      <c r="H137" s="704"/>
      <c r="I137" s="870"/>
      <c r="L137" s="307"/>
      <c r="M137" s="256"/>
      <c r="N137" s="274"/>
      <c r="O137" s="256"/>
      <c r="P137" s="337"/>
      <c r="Q137" s="337"/>
      <c r="R137" s="256"/>
      <c r="S137" s="256"/>
      <c r="T137" s="256"/>
      <c r="U137" s="256"/>
      <c r="V137" s="256"/>
      <c r="W137" s="256"/>
      <c r="X137" s="256"/>
    </row>
    <row r="138" spans="1:24" ht="15.75" thickBot="1" x14ac:dyDescent="0.3">
      <c r="A138" s="892"/>
      <c r="B138" s="895"/>
      <c r="C138" s="302" t="s">
        <v>203</v>
      </c>
      <c r="D138" s="349">
        <f>Base!U20</f>
        <v>17</v>
      </c>
      <c r="E138" s="247"/>
      <c r="F138" s="899"/>
      <c r="G138" s="310"/>
      <c r="H138" s="751"/>
      <c r="I138" s="871"/>
      <c r="L138" s="307"/>
      <c r="M138" s="256"/>
      <c r="N138" s="274"/>
      <c r="O138" s="256"/>
      <c r="P138" s="337"/>
      <c r="Q138" s="337"/>
      <c r="R138" s="256"/>
      <c r="S138" s="256"/>
      <c r="T138" s="256"/>
      <c r="U138" s="256"/>
      <c r="V138" s="256"/>
      <c r="W138" s="256"/>
      <c r="X138" s="256"/>
    </row>
    <row r="139" spans="1:24" x14ac:dyDescent="0.25">
      <c r="A139" s="890">
        <v>18</v>
      </c>
      <c r="B139" s="893" t="s">
        <v>114</v>
      </c>
      <c r="C139" s="290" t="s">
        <v>191</v>
      </c>
      <c r="D139" s="346"/>
      <c r="E139" s="242"/>
      <c r="F139" s="897">
        <f>SUM(E139:E146)</f>
        <v>384.65999999999997</v>
      </c>
      <c r="G139" s="291"/>
      <c r="H139" s="868" t="s">
        <v>506</v>
      </c>
      <c r="I139" s="869"/>
    </row>
    <row r="140" spans="1:24" x14ac:dyDescent="0.25">
      <c r="A140" s="891"/>
      <c r="B140" s="894"/>
      <c r="C140" s="294" t="s">
        <v>190</v>
      </c>
      <c r="D140" s="347">
        <v>2</v>
      </c>
      <c r="E140" s="156">
        <f>'M5'!D56</f>
        <v>109.96000000000001</v>
      </c>
      <c r="F140" s="898"/>
      <c r="G140" s="295" t="s">
        <v>505</v>
      </c>
      <c r="H140" s="704"/>
      <c r="I140" s="870"/>
    </row>
    <row r="141" spans="1:24" x14ac:dyDescent="0.25">
      <c r="A141" s="891"/>
      <c r="B141" s="894"/>
      <c r="C141" s="298" t="s">
        <v>189</v>
      </c>
      <c r="D141" s="347">
        <v>2</v>
      </c>
      <c r="E141" s="156">
        <f>'M5'!D57</f>
        <v>274.7</v>
      </c>
      <c r="F141" s="898"/>
      <c r="G141" s="295" t="s">
        <v>500</v>
      </c>
      <c r="H141" s="704"/>
      <c r="I141" s="870"/>
    </row>
    <row r="142" spans="1:24" x14ac:dyDescent="0.25">
      <c r="A142" s="891"/>
      <c r="B142" s="894"/>
      <c r="C142" s="294" t="s">
        <v>193</v>
      </c>
      <c r="D142" s="347"/>
      <c r="E142" s="156"/>
      <c r="F142" s="898"/>
      <c r="G142" s="295"/>
      <c r="H142" s="704"/>
      <c r="I142" s="870"/>
    </row>
    <row r="143" spans="1:24" x14ac:dyDescent="0.25">
      <c r="A143" s="891"/>
      <c r="B143" s="894"/>
      <c r="C143" s="301" t="s">
        <v>282</v>
      </c>
      <c r="D143" s="347"/>
      <c r="E143" s="156"/>
      <c r="F143" s="898"/>
      <c r="G143" s="295"/>
      <c r="H143" s="704"/>
      <c r="I143" s="870"/>
    </row>
    <row r="144" spans="1:24" x14ac:dyDescent="0.25">
      <c r="A144" s="891"/>
      <c r="B144" s="894"/>
      <c r="C144" s="301" t="s">
        <v>243</v>
      </c>
      <c r="D144" s="348"/>
      <c r="E144" s="243"/>
      <c r="F144" s="898"/>
      <c r="G144" s="309"/>
      <c r="H144" s="704"/>
      <c r="I144" s="870"/>
    </row>
    <row r="145" spans="1:9" x14ac:dyDescent="0.25">
      <c r="A145" s="891"/>
      <c r="B145" s="894"/>
      <c r="C145" s="294" t="s">
        <v>200</v>
      </c>
      <c r="D145" s="348">
        <f>Base!S21</f>
        <v>2</v>
      </c>
      <c r="E145" s="243"/>
      <c r="F145" s="898"/>
      <c r="G145" s="309"/>
      <c r="H145" s="704"/>
      <c r="I145" s="870"/>
    </row>
    <row r="146" spans="1:9" ht="15.75" thickBot="1" x14ac:dyDescent="0.3">
      <c r="A146" s="892"/>
      <c r="B146" s="895"/>
      <c r="C146" s="302" t="s">
        <v>203</v>
      </c>
      <c r="D146" s="349">
        <f>Base!U21</f>
        <v>6</v>
      </c>
      <c r="E146" s="247"/>
      <c r="F146" s="899"/>
      <c r="G146" s="310"/>
      <c r="H146" s="751"/>
      <c r="I146" s="871"/>
    </row>
    <row r="147" spans="1:9" x14ac:dyDescent="0.25">
      <c r="A147" s="890">
        <v>19</v>
      </c>
      <c r="B147" s="893" t="s">
        <v>118</v>
      </c>
      <c r="C147" s="290" t="s">
        <v>191</v>
      </c>
      <c r="D147" s="346"/>
      <c r="E147" s="242"/>
      <c r="F147" s="897">
        <f>SUM(E147:E154)</f>
        <v>1131.57</v>
      </c>
      <c r="G147" s="291"/>
      <c r="H147" s="868" t="s">
        <v>509</v>
      </c>
      <c r="I147" s="869"/>
    </row>
    <row r="148" spans="1:9" x14ac:dyDescent="0.25">
      <c r="A148" s="891"/>
      <c r="B148" s="894"/>
      <c r="C148" s="294" t="s">
        <v>190</v>
      </c>
      <c r="D148" s="347">
        <v>7</v>
      </c>
      <c r="E148" s="156">
        <f>'M5'!H59</f>
        <v>879.78</v>
      </c>
      <c r="F148" s="898"/>
      <c r="G148" s="295" t="s">
        <v>507</v>
      </c>
      <c r="H148" s="704"/>
      <c r="I148" s="870"/>
    </row>
    <row r="149" spans="1:9" x14ac:dyDescent="0.25">
      <c r="A149" s="891"/>
      <c r="B149" s="894"/>
      <c r="C149" s="298" t="s">
        <v>189</v>
      </c>
      <c r="D149" s="347">
        <v>3</v>
      </c>
      <c r="E149" s="156">
        <f>'M5'!H60</f>
        <v>251.79</v>
      </c>
      <c r="F149" s="898"/>
      <c r="G149" s="295" t="s">
        <v>508</v>
      </c>
      <c r="H149" s="704"/>
      <c r="I149" s="870"/>
    </row>
    <row r="150" spans="1:9" x14ac:dyDescent="0.25">
      <c r="A150" s="891"/>
      <c r="B150" s="894"/>
      <c r="C150" s="294" t="s">
        <v>193</v>
      </c>
      <c r="D150" s="347"/>
      <c r="E150" s="156"/>
      <c r="F150" s="898"/>
      <c r="G150" s="295"/>
      <c r="H150" s="704"/>
      <c r="I150" s="870"/>
    </row>
    <row r="151" spans="1:9" x14ac:dyDescent="0.25">
      <c r="A151" s="891"/>
      <c r="B151" s="894"/>
      <c r="C151" s="301" t="s">
        <v>282</v>
      </c>
      <c r="D151" s="347"/>
      <c r="E151" s="156"/>
      <c r="F151" s="898"/>
      <c r="G151" s="295"/>
      <c r="H151" s="704"/>
      <c r="I151" s="870"/>
    </row>
    <row r="152" spans="1:9" x14ac:dyDescent="0.25">
      <c r="A152" s="891"/>
      <c r="B152" s="894"/>
      <c r="C152" s="301" t="s">
        <v>243</v>
      </c>
      <c r="D152" s="348"/>
      <c r="E152" s="243"/>
      <c r="F152" s="898"/>
      <c r="G152" s="309"/>
      <c r="H152" s="704"/>
      <c r="I152" s="870"/>
    </row>
    <row r="153" spans="1:9" x14ac:dyDescent="0.25">
      <c r="A153" s="891"/>
      <c r="B153" s="894"/>
      <c r="C153" s="294" t="s">
        <v>200</v>
      </c>
      <c r="D153" s="348">
        <f>Base!S22</f>
        <v>13</v>
      </c>
      <c r="E153" s="243"/>
      <c r="F153" s="898"/>
      <c r="G153" s="309"/>
      <c r="H153" s="704"/>
      <c r="I153" s="870"/>
    </row>
    <row r="154" spans="1:9" ht="15.75" thickBot="1" x14ac:dyDescent="0.3">
      <c r="A154" s="892"/>
      <c r="B154" s="895"/>
      <c r="C154" s="302" t="s">
        <v>203</v>
      </c>
      <c r="D154" s="349">
        <f>Base!U22</f>
        <v>0</v>
      </c>
      <c r="E154" s="247"/>
      <c r="F154" s="899"/>
      <c r="G154" s="310"/>
      <c r="H154" s="751"/>
      <c r="I154" s="871"/>
    </row>
    <row r="155" spans="1:9" x14ac:dyDescent="0.25">
      <c r="A155" s="890">
        <v>20</v>
      </c>
      <c r="B155" s="893" t="s">
        <v>510</v>
      </c>
      <c r="C155" s="290" t="s">
        <v>191</v>
      </c>
      <c r="D155" s="346"/>
      <c r="E155" s="242"/>
      <c r="F155" s="897">
        <f>SUM(E155:E162)</f>
        <v>1918.1499999999999</v>
      </c>
      <c r="G155" s="291"/>
      <c r="H155" s="868" t="s">
        <v>526</v>
      </c>
      <c r="I155" s="869"/>
    </row>
    <row r="156" spans="1:9" x14ac:dyDescent="0.25">
      <c r="A156" s="891"/>
      <c r="B156" s="894"/>
      <c r="C156" s="294" t="s">
        <v>190</v>
      </c>
      <c r="D156" s="347">
        <v>7</v>
      </c>
      <c r="E156" s="156">
        <f>'M5'!H62</f>
        <v>978.47</v>
      </c>
      <c r="F156" s="898"/>
      <c r="G156" s="295" t="s">
        <v>523</v>
      </c>
      <c r="H156" s="704"/>
      <c r="I156" s="870"/>
    </row>
    <row r="157" spans="1:9" x14ac:dyDescent="0.25">
      <c r="A157" s="891"/>
      <c r="B157" s="894"/>
      <c r="C157" s="298" t="s">
        <v>189</v>
      </c>
      <c r="D157" s="347">
        <v>9</v>
      </c>
      <c r="E157" s="156">
        <f>'M5'!H63</f>
        <v>815.32999999999993</v>
      </c>
      <c r="F157" s="898"/>
      <c r="G157" s="295" t="s">
        <v>525</v>
      </c>
      <c r="H157" s="704"/>
      <c r="I157" s="870"/>
    </row>
    <row r="158" spans="1:9" x14ac:dyDescent="0.25">
      <c r="A158" s="891"/>
      <c r="B158" s="894"/>
      <c r="C158" s="294" t="s">
        <v>193</v>
      </c>
      <c r="D158" s="347"/>
      <c r="E158" s="156"/>
      <c r="F158" s="898"/>
      <c r="G158" s="295"/>
      <c r="H158" s="704"/>
      <c r="I158" s="870"/>
    </row>
    <row r="159" spans="1:9" x14ac:dyDescent="0.25">
      <c r="A159" s="891"/>
      <c r="B159" s="894"/>
      <c r="C159" s="301" t="s">
        <v>282</v>
      </c>
      <c r="D159" s="347">
        <v>1</v>
      </c>
      <c r="E159" s="156">
        <f>'M5'!H64</f>
        <v>124.35</v>
      </c>
      <c r="F159" s="898"/>
      <c r="G159" s="295" t="s">
        <v>524</v>
      </c>
      <c r="H159" s="704"/>
      <c r="I159" s="870"/>
    </row>
    <row r="160" spans="1:9" x14ac:dyDescent="0.25">
      <c r="A160" s="891"/>
      <c r="B160" s="894"/>
      <c r="C160" s="301" t="s">
        <v>243</v>
      </c>
      <c r="D160" s="348"/>
      <c r="E160" s="243"/>
      <c r="F160" s="898"/>
      <c r="G160" s="309"/>
      <c r="H160" s="704"/>
      <c r="I160" s="870"/>
    </row>
    <row r="161" spans="1:9" x14ac:dyDescent="0.25">
      <c r="A161" s="891"/>
      <c r="B161" s="894"/>
      <c r="C161" s="294" t="s">
        <v>200</v>
      </c>
      <c r="D161" s="348">
        <f>Base!S23</f>
        <v>22</v>
      </c>
      <c r="E161" s="243"/>
      <c r="F161" s="898"/>
      <c r="G161" s="309"/>
      <c r="H161" s="704"/>
      <c r="I161" s="870"/>
    </row>
    <row r="162" spans="1:9" ht="15.75" thickBot="1" x14ac:dyDescent="0.3">
      <c r="A162" s="892"/>
      <c r="B162" s="895"/>
      <c r="C162" s="302" t="s">
        <v>203</v>
      </c>
      <c r="D162" s="349">
        <f>Base!U23</f>
        <v>79</v>
      </c>
      <c r="E162" s="247"/>
      <c r="F162" s="899"/>
      <c r="G162" s="310"/>
      <c r="H162" s="751"/>
      <c r="I162" s="871"/>
    </row>
    <row r="163" spans="1:9" x14ac:dyDescent="0.25">
      <c r="A163" s="890">
        <v>21</v>
      </c>
      <c r="B163" s="893" t="str">
        <f>Base!R24</f>
        <v>Urbanizacion Mari Cano</v>
      </c>
      <c r="C163" s="290" t="s">
        <v>191</v>
      </c>
      <c r="D163" s="346"/>
      <c r="E163" s="242"/>
      <c r="F163" s="897">
        <f>SUM(E163:E170)</f>
        <v>1508.03</v>
      </c>
      <c r="G163" s="291"/>
      <c r="H163" s="868" t="s">
        <v>529</v>
      </c>
      <c r="I163" s="869"/>
    </row>
    <row r="164" spans="1:9" x14ac:dyDescent="0.25">
      <c r="A164" s="891"/>
      <c r="B164" s="894"/>
      <c r="C164" s="294" t="s">
        <v>190</v>
      </c>
      <c r="D164" s="347">
        <v>5</v>
      </c>
      <c r="E164" s="156">
        <f>'M5'!H66</f>
        <v>1277.94</v>
      </c>
      <c r="F164" s="898"/>
      <c r="G164" s="295" t="s">
        <v>527</v>
      </c>
      <c r="H164" s="704"/>
      <c r="I164" s="870"/>
    </row>
    <row r="165" spans="1:9" x14ac:dyDescent="0.25">
      <c r="A165" s="891"/>
      <c r="B165" s="894"/>
      <c r="C165" s="298" t="s">
        <v>189</v>
      </c>
      <c r="D165" s="347">
        <v>3</v>
      </c>
      <c r="E165" s="156">
        <f>'M5'!H67</f>
        <v>230.08999999999997</v>
      </c>
      <c r="F165" s="898"/>
      <c r="G165" s="295" t="s">
        <v>528</v>
      </c>
      <c r="H165" s="704"/>
      <c r="I165" s="870"/>
    </row>
    <row r="166" spans="1:9" x14ac:dyDescent="0.25">
      <c r="A166" s="891"/>
      <c r="B166" s="894"/>
      <c r="C166" s="294" t="s">
        <v>193</v>
      </c>
      <c r="D166" s="347"/>
      <c r="E166" s="156"/>
      <c r="F166" s="898"/>
      <c r="G166" s="295"/>
      <c r="H166" s="704"/>
      <c r="I166" s="870"/>
    </row>
    <row r="167" spans="1:9" x14ac:dyDescent="0.25">
      <c r="A167" s="891"/>
      <c r="B167" s="894"/>
      <c r="C167" s="301" t="s">
        <v>282</v>
      </c>
      <c r="D167" s="347"/>
      <c r="E167" s="156"/>
      <c r="F167" s="898"/>
      <c r="G167" s="295"/>
      <c r="H167" s="704"/>
      <c r="I167" s="870"/>
    </row>
    <row r="168" spans="1:9" x14ac:dyDescent="0.25">
      <c r="A168" s="891"/>
      <c r="B168" s="894"/>
      <c r="C168" s="301" t="s">
        <v>243</v>
      </c>
      <c r="D168" s="348"/>
      <c r="E168" s="243"/>
      <c r="F168" s="898"/>
      <c r="G168" s="309"/>
      <c r="H168" s="704"/>
      <c r="I168" s="870"/>
    </row>
    <row r="169" spans="1:9" x14ac:dyDescent="0.25">
      <c r="A169" s="891"/>
      <c r="B169" s="894"/>
      <c r="C169" s="294" t="s">
        <v>200</v>
      </c>
      <c r="D169" s="348">
        <f>Base!S24</f>
        <v>7</v>
      </c>
      <c r="E169" s="243"/>
      <c r="F169" s="898"/>
      <c r="G169" s="309"/>
      <c r="H169" s="704"/>
      <c r="I169" s="870"/>
    </row>
    <row r="170" spans="1:9" ht="15.75" thickBot="1" x14ac:dyDescent="0.3">
      <c r="A170" s="892"/>
      <c r="B170" s="895"/>
      <c r="C170" s="302" t="s">
        <v>203</v>
      </c>
      <c r="D170" s="349">
        <f>Base!U24</f>
        <v>30</v>
      </c>
      <c r="E170" s="247"/>
      <c r="F170" s="899"/>
      <c r="G170" s="310"/>
      <c r="H170" s="751"/>
      <c r="I170" s="871"/>
    </row>
    <row r="171" spans="1:9" x14ac:dyDescent="0.25">
      <c r="A171" s="890">
        <v>22</v>
      </c>
      <c r="B171" s="893" t="str">
        <f>Base!R25</f>
        <v>Barrio Popular Modelo</v>
      </c>
      <c r="C171" s="290" t="s">
        <v>191</v>
      </c>
      <c r="D171" s="346"/>
      <c r="E171" s="242"/>
      <c r="F171" s="897">
        <f>SUM(E171:E178)</f>
        <v>2098.4899999999998</v>
      </c>
      <c r="G171" s="291"/>
      <c r="H171" s="868" t="s">
        <v>532</v>
      </c>
      <c r="I171" s="869"/>
    </row>
    <row r="172" spans="1:9" x14ac:dyDescent="0.25">
      <c r="A172" s="891"/>
      <c r="B172" s="894"/>
      <c r="C172" s="294" t="s">
        <v>190</v>
      </c>
      <c r="D172" s="347">
        <v>5</v>
      </c>
      <c r="E172" s="156">
        <f>'M5'!K69</f>
        <v>1281.82</v>
      </c>
      <c r="F172" s="898"/>
      <c r="G172" s="295" t="s">
        <v>530</v>
      </c>
      <c r="H172" s="704"/>
      <c r="I172" s="870"/>
    </row>
    <row r="173" spans="1:9" x14ac:dyDescent="0.25">
      <c r="A173" s="891"/>
      <c r="B173" s="894"/>
      <c r="C173" s="298" t="s">
        <v>189</v>
      </c>
      <c r="D173" s="347">
        <v>4</v>
      </c>
      <c r="E173" s="156">
        <f>'M5'!K70</f>
        <v>816.67000000000007</v>
      </c>
      <c r="F173" s="898"/>
      <c r="G173" s="295" t="s">
        <v>531</v>
      </c>
      <c r="H173" s="704"/>
      <c r="I173" s="870"/>
    </row>
    <row r="174" spans="1:9" x14ac:dyDescent="0.25">
      <c r="A174" s="891"/>
      <c r="B174" s="894"/>
      <c r="C174" s="294" t="s">
        <v>193</v>
      </c>
      <c r="D174" s="347"/>
      <c r="E174" s="156"/>
      <c r="F174" s="898"/>
      <c r="G174" s="295"/>
      <c r="H174" s="704"/>
      <c r="I174" s="870"/>
    </row>
    <row r="175" spans="1:9" x14ac:dyDescent="0.25">
      <c r="A175" s="891"/>
      <c r="B175" s="894"/>
      <c r="C175" s="301" t="s">
        <v>282</v>
      </c>
      <c r="D175" s="347"/>
      <c r="E175" s="156"/>
      <c r="F175" s="898"/>
      <c r="G175" s="295"/>
      <c r="H175" s="704"/>
      <c r="I175" s="870"/>
    </row>
    <row r="176" spans="1:9" x14ac:dyDescent="0.25">
      <c r="A176" s="891"/>
      <c r="B176" s="894"/>
      <c r="C176" s="301" t="s">
        <v>243</v>
      </c>
      <c r="D176" s="348"/>
      <c r="E176" s="243"/>
      <c r="F176" s="898"/>
      <c r="G176" s="309"/>
      <c r="H176" s="704"/>
      <c r="I176" s="870"/>
    </row>
    <row r="177" spans="1:9" x14ac:dyDescent="0.25">
      <c r="A177" s="891"/>
      <c r="B177" s="894"/>
      <c r="C177" s="294" t="s">
        <v>200</v>
      </c>
      <c r="D177" s="348">
        <f>Base!S25</f>
        <v>13</v>
      </c>
      <c r="E177" s="243"/>
      <c r="F177" s="898"/>
      <c r="G177" s="309"/>
      <c r="H177" s="704"/>
      <c r="I177" s="870"/>
    </row>
    <row r="178" spans="1:9" ht="15.75" thickBot="1" x14ac:dyDescent="0.3">
      <c r="A178" s="892"/>
      <c r="B178" s="895"/>
      <c r="C178" s="302" t="s">
        <v>203</v>
      </c>
      <c r="D178" s="349">
        <f>Base!U25</f>
        <v>56</v>
      </c>
      <c r="E178" s="247"/>
      <c r="F178" s="899"/>
      <c r="G178" s="310"/>
      <c r="H178" s="751"/>
      <c r="I178" s="871"/>
    </row>
    <row r="179" spans="1:9" x14ac:dyDescent="0.25">
      <c r="A179" s="890">
        <v>23</v>
      </c>
      <c r="B179" s="893" t="str">
        <f>Base!R26</f>
        <v>Urbanizacion Municipal</v>
      </c>
      <c r="C179" s="290" t="s">
        <v>191</v>
      </c>
      <c r="D179" s="346"/>
      <c r="E179" s="242"/>
      <c r="F179" s="897">
        <f>SUM(E179:E186)</f>
        <v>2910.16</v>
      </c>
      <c r="G179" s="291"/>
      <c r="H179" s="868" t="s">
        <v>536</v>
      </c>
      <c r="I179" s="869"/>
    </row>
    <row r="180" spans="1:9" x14ac:dyDescent="0.25">
      <c r="A180" s="891"/>
      <c r="B180" s="894"/>
      <c r="C180" s="294" t="s">
        <v>190</v>
      </c>
      <c r="D180" s="347">
        <v>3</v>
      </c>
      <c r="E180" s="156">
        <f>'M5'!K72</f>
        <v>1948.38</v>
      </c>
      <c r="F180" s="898"/>
      <c r="G180" s="295" t="s">
        <v>534</v>
      </c>
      <c r="H180" s="704"/>
      <c r="I180" s="870"/>
    </row>
    <row r="181" spans="1:9" x14ac:dyDescent="0.25">
      <c r="A181" s="891"/>
      <c r="B181" s="894"/>
      <c r="C181" s="298" t="s">
        <v>189</v>
      </c>
      <c r="D181" s="347">
        <v>7</v>
      </c>
      <c r="E181" s="156">
        <f>'M5'!K73</f>
        <v>961.78</v>
      </c>
      <c r="F181" s="898"/>
      <c r="G181" s="295" t="s">
        <v>535</v>
      </c>
      <c r="H181" s="704"/>
      <c r="I181" s="870"/>
    </row>
    <row r="182" spans="1:9" x14ac:dyDescent="0.25">
      <c r="A182" s="891"/>
      <c r="B182" s="894"/>
      <c r="C182" s="294" t="s">
        <v>193</v>
      </c>
      <c r="D182" s="347"/>
      <c r="E182" s="156"/>
      <c r="F182" s="898"/>
      <c r="G182" s="295"/>
      <c r="H182" s="704"/>
      <c r="I182" s="870"/>
    </row>
    <row r="183" spans="1:9" x14ac:dyDescent="0.25">
      <c r="A183" s="891"/>
      <c r="B183" s="894"/>
      <c r="C183" s="301" t="s">
        <v>282</v>
      </c>
      <c r="D183" s="347"/>
      <c r="E183" s="156"/>
      <c r="F183" s="898"/>
      <c r="G183" s="295"/>
      <c r="H183" s="704"/>
      <c r="I183" s="870"/>
    </row>
    <row r="184" spans="1:9" x14ac:dyDescent="0.25">
      <c r="A184" s="891"/>
      <c r="B184" s="894"/>
      <c r="C184" s="301" t="s">
        <v>243</v>
      </c>
      <c r="D184" s="348"/>
      <c r="E184" s="243"/>
      <c r="F184" s="898"/>
      <c r="G184" s="309"/>
      <c r="H184" s="704"/>
      <c r="I184" s="870"/>
    </row>
    <row r="185" spans="1:9" x14ac:dyDescent="0.25">
      <c r="A185" s="891"/>
      <c r="B185" s="894"/>
      <c r="C185" s="294" t="s">
        <v>200</v>
      </c>
      <c r="D185" s="348">
        <f>Base!S26</f>
        <v>13</v>
      </c>
      <c r="E185" s="243"/>
      <c r="F185" s="898"/>
      <c r="G185" s="309"/>
      <c r="H185" s="704"/>
      <c r="I185" s="870"/>
    </row>
    <row r="186" spans="1:9" ht="15.75" thickBot="1" x14ac:dyDescent="0.3">
      <c r="A186" s="892"/>
      <c r="B186" s="895"/>
      <c r="C186" s="302" t="s">
        <v>203</v>
      </c>
      <c r="D186" s="349">
        <f>Base!U26</f>
        <v>45</v>
      </c>
      <c r="E186" s="247"/>
      <c r="F186" s="899"/>
      <c r="G186" s="310"/>
      <c r="H186" s="751"/>
      <c r="I186" s="871"/>
    </row>
    <row r="187" spans="1:9" x14ac:dyDescent="0.25">
      <c r="A187" s="890">
        <v>24</v>
      </c>
      <c r="B187" s="893" t="str">
        <f>Base!R27</f>
        <v>Urbaniacion Palmeras de Marsella</v>
      </c>
      <c r="C187" s="290" t="s">
        <v>191</v>
      </c>
      <c r="D187" s="346"/>
      <c r="E187" s="242"/>
      <c r="F187" s="897">
        <f>SUM(E187:E194)</f>
        <v>937.98</v>
      </c>
      <c r="G187" s="291"/>
      <c r="H187" s="868" t="s">
        <v>539</v>
      </c>
      <c r="I187" s="869"/>
    </row>
    <row r="188" spans="1:9" x14ac:dyDescent="0.25">
      <c r="A188" s="891"/>
      <c r="B188" s="894"/>
      <c r="C188" s="294" t="s">
        <v>190</v>
      </c>
      <c r="D188" s="347">
        <v>3</v>
      </c>
      <c r="E188" s="156">
        <f>'M5'!I75</f>
        <v>455.11</v>
      </c>
      <c r="F188" s="898"/>
      <c r="G188" s="295" t="s">
        <v>537</v>
      </c>
      <c r="H188" s="704"/>
      <c r="I188" s="870"/>
    </row>
    <row r="189" spans="1:9" x14ac:dyDescent="0.25">
      <c r="A189" s="891"/>
      <c r="B189" s="894"/>
      <c r="C189" s="298" t="s">
        <v>189</v>
      </c>
      <c r="D189" s="347">
        <v>8</v>
      </c>
      <c r="E189" s="156">
        <f>'M5'!I76</f>
        <v>482.87</v>
      </c>
      <c r="F189" s="898"/>
      <c r="G189" s="295" t="s">
        <v>538</v>
      </c>
      <c r="H189" s="704"/>
      <c r="I189" s="870"/>
    </row>
    <row r="190" spans="1:9" x14ac:dyDescent="0.25">
      <c r="A190" s="891"/>
      <c r="B190" s="894"/>
      <c r="C190" s="294" t="s">
        <v>193</v>
      </c>
      <c r="D190" s="347"/>
      <c r="E190" s="156"/>
      <c r="F190" s="898"/>
      <c r="G190" s="295"/>
      <c r="H190" s="704"/>
      <c r="I190" s="870"/>
    </row>
    <row r="191" spans="1:9" x14ac:dyDescent="0.25">
      <c r="A191" s="891"/>
      <c r="B191" s="894"/>
      <c r="C191" s="301" t="s">
        <v>282</v>
      </c>
      <c r="D191" s="347"/>
      <c r="E191" s="156"/>
      <c r="F191" s="898"/>
      <c r="G191" s="295"/>
      <c r="H191" s="704"/>
      <c r="I191" s="870"/>
    </row>
    <row r="192" spans="1:9" x14ac:dyDescent="0.25">
      <c r="A192" s="891"/>
      <c r="B192" s="894"/>
      <c r="C192" s="301" t="s">
        <v>243</v>
      </c>
      <c r="D192" s="348"/>
      <c r="E192" s="243"/>
      <c r="F192" s="898"/>
      <c r="G192" s="309"/>
      <c r="H192" s="704"/>
      <c r="I192" s="870"/>
    </row>
    <row r="193" spans="1:9" x14ac:dyDescent="0.25">
      <c r="A193" s="891"/>
      <c r="B193" s="894"/>
      <c r="C193" s="294" t="s">
        <v>200</v>
      </c>
      <c r="D193" s="348">
        <f>Base!S27</f>
        <v>8</v>
      </c>
      <c r="E193" s="243"/>
      <c r="F193" s="898"/>
      <c r="G193" s="309"/>
      <c r="H193" s="704"/>
      <c r="I193" s="870"/>
    </row>
    <row r="194" spans="1:9" ht="15.75" thickBot="1" x14ac:dyDescent="0.3">
      <c r="A194" s="892"/>
      <c r="B194" s="895"/>
      <c r="C194" s="302" t="s">
        <v>203</v>
      </c>
      <c r="D194" s="349">
        <f>Base!U27</f>
        <v>20</v>
      </c>
      <c r="E194" s="247"/>
      <c r="F194" s="899"/>
      <c r="G194" s="310"/>
      <c r="H194" s="751"/>
      <c r="I194" s="871"/>
    </row>
    <row r="195" spans="1:9" x14ac:dyDescent="0.25">
      <c r="A195" s="890">
        <v>25</v>
      </c>
      <c r="B195" s="893" t="str">
        <f>Base!R28</f>
        <v>Urbanizacion Brisas del Bosque</v>
      </c>
      <c r="C195" s="290" t="s">
        <v>191</v>
      </c>
      <c r="D195" s="346"/>
      <c r="E195" s="242"/>
      <c r="F195" s="897">
        <f>SUM(E195:E202)</f>
        <v>322.21000000000004</v>
      </c>
      <c r="G195" s="291"/>
      <c r="H195" s="868" t="s">
        <v>542</v>
      </c>
      <c r="I195" s="869"/>
    </row>
    <row r="196" spans="1:9" x14ac:dyDescent="0.25">
      <c r="A196" s="891"/>
      <c r="B196" s="894"/>
      <c r="C196" s="294" t="s">
        <v>190</v>
      </c>
      <c r="D196" s="347">
        <v>3</v>
      </c>
      <c r="E196" s="156">
        <f>'M5'!E78</f>
        <v>182.35</v>
      </c>
      <c r="F196" s="898"/>
      <c r="G196" s="295" t="s">
        <v>540</v>
      </c>
      <c r="H196" s="704"/>
      <c r="I196" s="870"/>
    </row>
    <row r="197" spans="1:9" x14ac:dyDescent="0.25">
      <c r="A197" s="891"/>
      <c r="B197" s="894"/>
      <c r="C197" s="298" t="s">
        <v>189</v>
      </c>
      <c r="D197" s="347">
        <v>3</v>
      </c>
      <c r="E197" s="156">
        <f>'M5'!E79</f>
        <v>139.86000000000001</v>
      </c>
      <c r="F197" s="898"/>
      <c r="G197" s="295" t="s">
        <v>541</v>
      </c>
      <c r="H197" s="704"/>
      <c r="I197" s="870"/>
    </row>
    <row r="198" spans="1:9" x14ac:dyDescent="0.25">
      <c r="A198" s="891"/>
      <c r="B198" s="894"/>
      <c r="C198" s="294" t="s">
        <v>193</v>
      </c>
      <c r="D198" s="347"/>
      <c r="E198" s="156"/>
      <c r="F198" s="898"/>
      <c r="G198" s="295"/>
      <c r="H198" s="704"/>
      <c r="I198" s="870"/>
    </row>
    <row r="199" spans="1:9" x14ac:dyDescent="0.25">
      <c r="A199" s="891"/>
      <c r="B199" s="894"/>
      <c r="C199" s="301" t="s">
        <v>282</v>
      </c>
      <c r="D199" s="347"/>
      <c r="E199" s="156"/>
      <c r="F199" s="898"/>
      <c r="G199" s="295"/>
      <c r="H199" s="704"/>
      <c r="I199" s="870"/>
    </row>
    <row r="200" spans="1:9" x14ac:dyDescent="0.25">
      <c r="A200" s="891"/>
      <c r="B200" s="894"/>
      <c r="C200" s="301" t="s">
        <v>243</v>
      </c>
      <c r="D200" s="348"/>
      <c r="E200" s="243"/>
      <c r="F200" s="898"/>
      <c r="G200" s="309"/>
      <c r="H200" s="704"/>
      <c r="I200" s="870"/>
    </row>
    <row r="201" spans="1:9" x14ac:dyDescent="0.25">
      <c r="A201" s="891"/>
      <c r="B201" s="894"/>
      <c r="C201" s="294" t="s">
        <v>200</v>
      </c>
      <c r="D201" s="348">
        <f>Base!S28</f>
        <v>1</v>
      </c>
      <c r="E201" s="243"/>
      <c r="F201" s="898"/>
      <c r="G201" s="309"/>
      <c r="H201" s="704"/>
      <c r="I201" s="870"/>
    </row>
    <row r="202" spans="1:9" ht="15.75" thickBot="1" x14ac:dyDescent="0.3">
      <c r="A202" s="892"/>
      <c r="B202" s="895"/>
      <c r="C202" s="302" t="s">
        <v>203</v>
      </c>
      <c r="D202" s="349">
        <f>Base!U28</f>
        <v>4</v>
      </c>
      <c r="E202" s="247"/>
      <c r="F202" s="899"/>
      <c r="G202" s="310"/>
      <c r="H202" s="751"/>
      <c r="I202" s="871"/>
    </row>
    <row r="203" spans="1:9" x14ac:dyDescent="0.25">
      <c r="A203" s="890">
        <v>26</v>
      </c>
      <c r="B203" s="893" t="str">
        <f>Base!R29</f>
        <v>Urbanizacion el Jardin</v>
      </c>
      <c r="C203" s="290" t="s">
        <v>191</v>
      </c>
      <c r="D203" s="346"/>
      <c r="E203" s="242"/>
      <c r="F203" s="897">
        <f>SUM(E203:E210)</f>
        <v>1160.81</v>
      </c>
      <c r="G203" s="291"/>
      <c r="H203" s="868" t="s">
        <v>545</v>
      </c>
      <c r="I203" s="869"/>
    </row>
    <row r="204" spans="1:9" x14ac:dyDescent="0.25">
      <c r="A204" s="891"/>
      <c r="B204" s="894"/>
      <c r="C204" s="294" t="s">
        <v>190</v>
      </c>
      <c r="D204" s="347">
        <v>3</v>
      </c>
      <c r="E204" s="156">
        <f>'M5'!O81</f>
        <v>647.03</v>
      </c>
      <c r="F204" s="898"/>
      <c r="G204" s="295" t="s">
        <v>544</v>
      </c>
      <c r="H204" s="704"/>
      <c r="I204" s="870"/>
    </row>
    <row r="205" spans="1:9" x14ac:dyDescent="0.25">
      <c r="A205" s="891"/>
      <c r="B205" s="894"/>
      <c r="C205" s="298" t="s">
        <v>189</v>
      </c>
      <c r="D205" s="347">
        <v>2</v>
      </c>
      <c r="E205" s="156">
        <f>'M5'!O82</f>
        <v>513.78</v>
      </c>
      <c r="F205" s="898"/>
      <c r="G205" s="295" t="s">
        <v>543</v>
      </c>
      <c r="H205" s="704"/>
      <c r="I205" s="870"/>
    </row>
    <row r="206" spans="1:9" x14ac:dyDescent="0.25">
      <c r="A206" s="891"/>
      <c r="B206" s="894"/>
      <c r="C206" s="294" t="s">
        <v>193</v>
      </c>
      <c r="D206" s="347"/>
      <c r="E206" s="156"/>
      <c r="F206" s="898"/>
      <c r="G206" s="295"/>
      <c r="H206" s="704"/>
      <c r="I206" s="870"/>
    </row>
    <row r="207" spans="1:9" x14ac:dyDescent="0.25">
      <c r="A207" s="891"/>
      <c r="B207" s="894"/>
      <c r="C207" s="301" t="s">
        <v>282</v>
      </c>
      <c r="D207" s="347"/>
      <c r="E207" s="156"/>
      <c r="F207" s="898"/>
      <c r="G207" s="295"/>
      <c r="H207" s="704"/>
      <c r="I207" s="870"/>
    </row>
    <row r="208" spans="1:9" x14ac:dyDescent="0.25">
      <c r="A208" s="891"/>
      <c r="B208" s="894"/>
      <c r="C208" s="301" t="s">
        <v>243</v>
      </c>
      <c r="D208" s="348"/>
      <c r="E208" s="243"/>
      <c r="F208" s="898"/>
      <c r="G208" s="309"/>
      <c r="H208" s="704"/>
      <c r="I208" s="870"/>
    </row>
    <row r="209" spans="1:9" x14ac:dyDescent="0.25">
      <c r="A209" s="891"/>
      <c r="B209" s="894"/>
      <c r="C209" s="294" t="s">
        <v>200</v>
      </c>
      <c r="D209" s="348">
        <f>Base!S29</f>
        <v>13</v>
      </c>
      <c r="E209" s="243"/>
      <c r="F209" s="898"/>
      <c r="G209" s="309"/>
      <c r="H209" s="704"/>
      <c r="I209" s="870"/>
    </row>
    <row r="210" spans="1:9" ht="15.75" thickBot="1" x14ac:dyDescent="0.3">
      <c r="A210" s="892"/>
      <c r="B210" s="895"/>
      <c r="C210" s="302" t="s">
        <v>203</v>
      </c>
      <c r="D210" s="349">
        <f>Base!U29</f>
        <v>26</v>
      </c>
      <c r="E210" s="247"/>
      <c r="F210" s="899"/>
      <c r="G210" s="310"/>
      <c r="H210" s="751"/>
      <c r="I210" s="871"/>
    </row>
    <row r="211" spans="1:9" x14ac:dyDescent="0.25">
      <c r="A211" s="890">
        <v>27</v>
      </c>
      <c r="B211" s="893" t="str">
        <f>Base!R30</f>
        <v>Urbanizacion la estrella</v>
      </c>
      <c r="C211" s="290" t="s">
        <v>191</v>
      </c>
      <c r="D211" s="346"/>
      <c r="E211" s="242"/>
      <c r="F211" s="897">
        <f>SUM(E211:E218)</f>
        <v>389.33</v>
      </c>
      <c r="G211" s="291"/>
      <c r="H211" s="868" t="s">
        <v>546</v>
      </c>
      <c r="I211" s="869"/>
    </row>
    <row r="212" spans="1:9" x14ac:dyDescent="0.25">
      <c r="A212" s="891"/>
      <c r="B212" s="894"/>
      <c r="C212" s="294" t="s">
        <v>190</v>
      </c>
      <c r="D212" s="347">
        <v>1</v>
      </c>
      <c r="E212" s="156">
        <f>'M5'!D84</f>
        <v>112.83</v>
      </c>
      <c r="F212" s="898"/>
      <c r="G212" s="295">
        <v>32</v>
      </c>
      <c r="H212" s="704"/>
      <c r="I212" s="870"/>
    </row>
    <row r="213" spans="1:9" x14ac:dyDescent="0.25">
      <c r="A213" s="891"/>
      <c r="B213" s="894"/>
      <c r="C213" s="298" t="s">
        <v>189</v>
      </c>
      <c r="D213" s="347"/>
      <c r="E213" s="156">
        <f>'M5'!D85</f>
        <v>276.5</v>
      </c>
      <c r="F213" s="898"/>
      <c r="G213" s="295"/>
      <c r="H213" s="704"/>
      <c r="I213" s="870"/>
    </row>
    <row r="214" spans="1:9" x14ac:dyDescent="0.25">
      <c r="A214" s="891"/>
      <c r="B214" s="894"/>
      <c r="C214" s="294" t="s">
        <v>193</v>
      </c>
      <c r="D214" s="347"/>
      <c r="E214" s="156"/>
      <c r="F214" s="898"/>
      <c r="G214" s="295"/>
      <c r="H214" s="704"/>
      <c r="I214" s="870"/>
    </row>
    <row r="215" spans="1:9" x14ac:dyDescent="0.25">
      <c r="A215" s="891"/>
      <c r="B215" s="894"/>
      <c r="C215" s="301" t="s">
        <v>282</v>
      </c>
      <c r="D215" s="347"/>
      <c r="E215" s="156"/>
      <c r="F215" s="898"/>
      <c r="G215" s="295"/>
      <c r="H215" s="704"/>
      <c r="I215" s="870"/>
    </row>
    <row r="216" spans="1:9" x14ac:dyDescent="0.25">
      <c r="A216" s="891"/>
      <c r="B216" s="894"/>
      <c r="C216" s="301" t="s">
        <v>243</v>
      </c>
      <c r="D216" s="348"/>
      <c r="E216" s="243"/>
      <c r="F216" s="898"/>
      <c r="G216" s="309"/>
      <c r="H216" s="704"/>
      <c r="I216" s="870"/>
    </row>
    <row r="217" spans="1:9" x14ac:dyDescent="0.25">
      <c r="A217" s="891"/>
      <c r="B217" s="894"/>
      <c r="C217" s="294" t="s">
        <v>200</v>
      </c>
      <c r="D217" s="348">
        <f>Base!S30</f>
        <v>3</v>
      </c>
      <c r="E217" s="243"/>
      <c r="F217" s="898"/>
      <c r="G217" s="309"/>
      <c r="H217" s="704"/>
      <c r="I217" s="870"/>
    </row>
    <row r="218" spans="1:9" ht="15.75" thickBot="1" x14ac:dyDescent="0.3">
      <c r="A218" s="892"/>
      <c r="B218" s="895"/>
      <c r="C218" s="302" t="s">
        <v>203</v>
      </c>
      <c r="D218" s="349">
        <f>Base!U30</f>
        <v>6</v>
      </c>
      <c r="E218" s="247"/>
      <c r="F218" s="899"/>
      <c r="G218" s="310"/>
      <c r="H218" s="751"/>
      <c r="I218" s="871"/>
    </row>
    <row r="219" spans="1:9" x14ac:dyDescent="0.25">
      <c r="A219" s="890">
        <v>28</v>
      </c>
      <c r="B219" s="893" t="str">
        <f>Base!R31</f>
        <v>Urbanizacion Portal del Bosque</v>
      </c>
      <c r="C219" s="290" t="s">
        <v>191</v>
      </c>
      <c r="D219" s="346"/>
      <c r="E219" s="242"/>
      <c r="F219" s="897">
        <f>SUM(E219:E226)</f>
        <v>175.51</v>
      </c>
      <c r="G219" s="291"/>
      <c r="H219" s="900" t="s">
        <v>566</v>
      </c>
      <c r="I219" s="869"/>
    </row>
    <row r="220" spans="1:9" x14ac:dyDescent="0.25">
      <c r="A220" s="891"/>
      <c r="B220" s="894"/>
      <c r="C220" s="294" t="s">
        <v>190</v>
      </c>
      <c r="D220" s="347">
        <v>2</v>
      </c>
      <c r="E220" s="156">
        <f>'M5'!D87</f>
        <v>72.260000000000005</v>
      </c>
      <c r="F220" s="898"/>
      <c r="G220" s="295" t="s">
        <v>547</v>
      </c>
      <c r="H220" s="898"/>
      <c r="I220" s="870"/>
    </row>
    <row r="221" spans="1:9" x14ac:dyDescent="0.25">
      <c r="A221" s="891"/>
      <c r="B221" s="894"/>
      <c r="C221" s="298" t="s">
        <v>189</v>
      </c>
      <c r="D221" s="347">
        <v>2</v>
      </c>
      <c r="E221" s="156">
        <f>'M5'!D88</f>
        <v>103.25</v>
      </c>
      <c r="F221" s="898"/>
      <c r="G221" s="295" t="s">
        <v>548</v>
      </c>
      <c r="H221" s="898"/>
      <c r="I221" s="870"/>
    </row>
    <row r="222" spans="1:9" x14ac:dyDescent="0.25">
      <c r="A222" s="891"/>
      <c r="B222" s="894"/>
      <c r="C222" s="294" t="s">
        <v>193</v>
      </c>
      <c r="D222" s="347"/>
      <c r="E222" s="156"/>
      <c r="F222" s="898"/>
      <c r="G222" s="295"/>
      <c r="H222" s="898"/>
      <c r="I222" s="870"/>
    </row>
    <row r="223" spans="1:9" x14ac:dyDescent="0.25">
      <c r="A223" s="891"/>
      <c r="B223" s="894"/>
      <c r="C223" s="301" t="s">
        <v>282</v>
      </c>
      <c r="D223" s="347"/>
      <c r="E223" s="156"/>
      <c r="F223" s="898"/>
      <c r="G223" s="295"/>
      <c r="H223" s="898"/>
      <c r="I223" s="870"/>
    </row>
    <row r="224" spans="1:9" x14ac:dyDescent="0.25">
      <c r="A224" s="891"/>
      <c r="B224" s="894"/>
      <c r="C224" s="301" t="s">
        <v>243</v>
      </c>
      <c r="D224" s="348"/>
      <c r="E224" s="243"/>
      <c r="F224" s="898"/>
      <c r="G224" s="309"/>
      <c r="H224" s="898"/>
      <c r="I224" s="870"/>
    </row>
    <row r="225" spans="1:9" x14ac:dyDescent="0.25">
      <c r="A225" s="891"/>
      <c r="B225" s="894"/>
      <c r="C225" s="294" t="s">
        <v>200</v>
      </c>
      <c r="D225" s="348">
        <f>Base!S31</f>
        <v>3</v>
      </c>
      <c r="E225" s="243"/>
      <c r="F225" s="898"/>
      <c r="G225" s="309"/>
      <c r="H225" s="898"/>
      <c r="I225" s="870"/>
    </row>
    <row r="226" spans="1:9" ht="15.75" thickBot="1" x14ac:dyDescent="0.3">
      <c r="A226" s="892"/>
      <c r="B226" s="895"/>
      <c r="C226" s="302" t="s">
        <v>203</v>
      </c>
      <c r="D226" s="349">
        <f>Base!U31</f>
        <v>10</v>
      </c>
      <c r="E226" s="247"/>
      <c r="F226" s="899"/>
      <c r="G226" s="310"/>
      <c r="H226" s="899"/>
      <c r="I226" s="871"/>
    </row>
    <row r="227" spans="1:9" x14ac:dyDescent="0.25">
      <c r="A227" s="890">
        <v>29</v>
      </c>
      <c r="B227" s="893" t="str">
        <f>Base!R32</f>
        <v>Urbanizacion Condado del Bosque</v>
      </c>
      <c r="C227" s="290" t="s">
        <v>191</v>
      </c>
      <c r="D227" s="346"/>
      <c r="E227" s="242"/>
      <c r="F227" s="897">
        <f>SUM(E227:E234)</f>
        <v>432.14</v>
      </c>
      <c r="G227" s="291"/>
      <c r="H227" s="900" t="s">
        <v>567</v>
      </c>
      <c r="I227" s="869"/>
    </row>
    <row r="228" spans="1:9" x14ac:dyDescent="0.25">
      <c r="A228" s="891"/>
      <c r="B228" s="894"/>
      <c r="C228" s="294" t="s">
        <v>190</v>
      </c>
      <c r="D228" s="347">
        <v>2</v>
      </c>
      <c r="E228" s="156">
        <f>'M5'!D90</f>
        <v>304.23</v>
      </c>
      <c r="F228" s="898"/>
      <c r="G228" s="295" t="s">
        <v>550</v>
      </c>
      <c r="H228" s="898"/>
      <c r="I228" s="870"/>
    </row>
    <row r="229" spans="1:9" x14ac:dyDescent="0.25">
      <c r="A229" s="891"/>
      <c r="B229" s="894"/>
      <c r="C229" s="298" t="s">
        <v>189</v>
      </c>
      <c r="D229" s="347">
        <v>3</v>
      </c>
      <c r="E229" s="156">
        <f>'M5'!D91</f>
        <v>127.91</v>
      </c>
      <c r="F229" s="898"/>
      <c r="G229" s="295" t="s">
        <v>551</v>
      </c>
      <c r="H229" s="898"/>
      <c r="I229" s="870"/>
    </row>
    <row r="230" spans="1:9" x14ac:dyDescent="0.25">
      <c r="A230" s="891"/>
      <c r="B230" s="894"/>
      <c r="C230" s="294" t="s">
        <v>193</v>
      </c>
      <c r="D230" s="347"/>
      <c r="E230" s="156"/>
      <c r="F230" s="898"/>
      <c r="G230" s="295"/>
      <c r="H230" s="898"/>
      <c r="I230" s="870"/>
    </row>
    <row r="231" spans="1:9" x14ac:dyDescent="0.25">
      <c r="A231" s="891"/>
      <c r="B231" s="894"/>
      <c r="C231" s="301" t="s">
        <v>282</v>
      </c>
      <c r="D231" s="347"/>
      <c r="E231" s="156"/>
      <c r="F231" s="898"/>
      <c r="G231" s="295"/>
      <c r="H231" s="898"/>
      <c r="I231" s="870"/>
    </row>
    <row r="232" spans="1:9" x14ac:dyDescent="0.25">
      <c r="A232" s="891"/>
      <c r="B232" s="894"/>
      <c r="C232" s="301" t="s">
        <v>243</v>
      </c>
      <c r="D232" s="348"/>
      <c r="E232" s="243"/>
      <c r="F232" s="898"/>
      <c r="G232" s="309"/>
      <c r="H232" s="898"/>
      <c r="I232" s="870"/>
    </row>
    <row r="233" spans="1:9" x14ac:dyDescent="0.25">
      <c r="A233" s="891"/>
      <c r="B233" s="894"/>
      <c r="C233" s="294" t="s">
        <v>200</v>
      </c>
      <c r="D233" s="348">
        <f>Base!S32</f>
        <v>3</v>
      </c>
      <c r="E233" s="243"/>
      <c r="F233" s="898"/>
      <c r="G233" s="309"/>
      <c r="H233" s="898"/>
      <c r="I233" s="870"/>
    </row>
    <row r="234" spans="1:9" ht="15.75" thickBot="1" x14ac:dyDescent="0.3">
      <c r="A234" s="892"/>
      <c r="B234" s="895"/>
      <c r="C234" s="302" t="s">
        <v>203</v>
      </c>
      <c r="D234" s="349">
        <f>Base!U32</f>
        <v>16</v>
      </c>
      <c r="E234" s="247"/>
      <c r="F234" s="899"/>
      <c r="G234" s="310"/>
      <c r="H234" s="899"/>
      <c r="I234" s="871"/>
    </row>
    <row r="235" spans="1:9" x14ac:dyDescent="0.25">
      <c r="A235" s="890">
        <v>30</v>
      </c>
      <c r="B235" s="893" t="str">
        <f>Base!R33</f>
        <v>Urbanizacion Altos del bosque</v>
      </c>
      <c r="C235" s="290" t="s">
        <v>191</v>
      </c>
      <c r="D235" s="346"/>
      <c r="E235" s="242"/>
      <c r="F235" s="897">
        <f>SUM(E235:E242)</f>
        <v>554.82999999999993</v>
      </c>
      <c r="G235" s="291"/>
      <c r="H235" s="868" t="s">
        <v>554</v>
      </c>
      <c r="I235" s="869"/>
    </row>
    <row r="236" spans="1:9" x14ac:dyDescent="0.25">
      <c r="A236" s="891"/>
      <c r="B236" s="894"/>
      <c r="C236" s="294" t="s">
        <v>190</v>
      </c>
      <c r="D236" s="347">
        <v>5</v>
      </c>
      <c r="E236" s="156">
        <f>'M5'!E93</f>
        <v>345.03</v>
      </c>
      <c r="F236" s="898"/>
      <c r="G236" s="295" t="s">
        <v>552</v>
      </c>
      <c r="H236" s="704"/>
      <c r="I236" s="870"/>
    </row>
    <row r="237" spans="1:9" x14ac:dyDescent="0.25">
      <c r="A237" s="891"/>
      <c r="B237" s="894"/>
      <c r="C237" s="298" t="s">
        <v>189</v>
      </c>
      <c r="D237" s="347">
        <v>2</v>
      </c>
      <c r="E237" s="156">
        <f>'M5'!E94</f>
        <v>209.8</v>
      </c>
      <c r="F237" s="898"/>
      <c r="G237" s="295" t="s">
        <v>553</v>
      </c>
      <c r="H237" s="704"/>
      <c r="I237" s="870"/>
    </row>
    <row r="238" spans="1:9" x14ac:dyDescent="0.25">
      <c r="A238" s="891"/>
      <c r="B238" s="894"/>
      <c r="C238" s="294" t="s">
        <v>193</v>
      </c>
      <c r="D238" s="347"/>
      <c r="E238" s="156"/>
      <c r="F238" s="898"/>
      <c r="G238" s="295"/>
      <c r="H238" s="704"/>
      <c r="I238" s="870"/>
    </row>
    <row r="239" spans="1:9" x14ac:dyDescent="0.25">
      <c r="A239" s="891"/>
      <c r="B239" s="894"/>
      <c r="C239" s="301" t="s">
        <v>282</v>
      </c>
      <c r="D239" s="347"/>
      <c r="E239" s="156"/>
      <c r="F239" s="898"/>
      <c r="G239" s="295"/>
      <c r="H239" s="704"/>
      <c r="I239" s="870"/>
    </row>
    <row r="240" spans="1:9" x14ac:dyDescent="0.25">
      <c r="A240" s="891"/>
      <c r="B240" s="894"/>
      <c r="C240" s="301" t="s">
        <v>243</v>
      </c>
      <c r="D240" s="348"/>
      <c r="E240" s="243"/>
      <c r="F240" s="898"/>
      <c r="G240" s="309"/>
      <c r="H240" s="704"/>
      <c r="I240" s="870"/>
    </row>
    <row r="241" spans="1:9" x14ac:dyDescent="0.25">
      <c r="A241" s="891"/>
      <c r="B241" s="894"/>
      <c r="C241" s="294" t="s">
        <v>200</v>
      </c>
      <c r="D241" s="348">
        <f>Base!S33</f>
        <v>3</v>
      </c>
      <c r="E241" s="243"/>
      <c r="F241" s="898"/>
      <c r="G241" s="309"/>
      <c r="H241" s="704"/>
      <c r="I241" s="870"/>
    </row>
    <row r="242" spans="1:9" ht="15.75" thickBot="1" x14ac:dyDescent="0.3">
      <c r="A242" s="892"/>
      <c r="B242" s="895"/>
      <c r="C242" s="302" t="s">
        <v>203</v>
      </c>
      <c r="D242" s="349">
        <f>Base!U33</f>
        <v>13</v>
      </c>
      <c r="E242" s="247"/>
      <c r="F242" s="899"/>
      <c r="G242" s="310"/>
      <c r="H242" s="751"/>
      <c r="I242" s="871"/>
    </row>
    <row r="243" spans="1:9" x14ac:dyDescent="0.25">
      <c r="A243" s="890">
        <v>31</v>
      </c>
      <c r="B243" s="893" t="str">
        <f>Base!R34</f>
        <v>Barrio el bosque</v>
      </c>
      <c r="C243" s="290" t="s">
        <v>191</v>
      </c>
      <c r="D243" s="346"/>
      <c r="E243" s="242"/>
      <c r="F243" s="897">
        <f>SUM(E243:E250)</f>
        <v>3655.2299999999996</v>
      </c>
      <c r="G243" s="291"/>
      <c r="H243" s="868" t="s">
        <v>557</v>
      </c>
      <c r="I243" s="869"/>
    </row>
    <row r="244" spans="1:9" x14ac:dyDescent="0.25">
      <c r="A244" s="891"/>
      <c r="B244" s="894"/>
      <c r="C244" s="294" t="s">
        <v>190</v>
      </c>
      <c r="D244" s="347">
        <v>10</v>
      </c>
      <c r="E244" s="156">
        <f>'M5'!T96</f>
        <v>2644.7799999999997</v>
      </c>
      <c r="F244" s="898"/>
      <c r="G244" s="295" t="s">
        <v>555</v>
      </c>
      <c r="H244" s="704"/>
      <c r="I244" s="870"/>
    </row>
    <row r="245" spans="1:9" x14ac:dyDescent="0.25">
      <c r="A245" s="891"/>
      <c r="B245" s="894"/>
      <c r="C245" s="298" t="s">
        <v>189</v>
      </c>
      <c r="D245" s="347">
        <v>4</v>
      </c>
      <c r="E245" s="156">
        <f>'M5'!T97</f>
        <v>1010.45</v>
      </c>
      <c r="F245" s="898"/>
      <c r="G245" s="295" t="s">
        <v>556</v>
      </c>
      <c r="H245" s="704"/>
      <c r="I245" s="870"/>
    </row>
    <row r="246" spans="1:9" x14ac:dyDescent="0.25">
      <c r="A246" s="891"/>
      <c r="B246" s="894"/>
      <c r="C246" s="294" t="s">
        <v>193</v>
      </c>
      <c r="D246" s="347"/>
      <c r="E246" s="156"/>
      <c r="F246" s="898"/>
      <c r="G246" s="295"/>
      <c r="H246" s="704"/>
      <c r="I246" s="870"/>
    </row>
    <row r="247" spans="1:9" x14ac:dyDescent="0.25">
      <c r="A247" s="891"/>
      <c r="B247" s="894"/>
      <c r="C247" s="301" t="s">
        <v>282</v>
      </c>
      <c r="D247" s="347"/>
      <c r="E247" s="156"/>
      <c r="F247" s="898"/>
      <c r="G247" s="295"/>
      <c r="H247" s="704"/>
      <c r="I247" s="870"/>
    </row>
    <row r="248" spans="1:9" x14ac:dyDescent="0.25">
      <c r="A248" s="891"/>
      <c r="B248" s="894"/>
      <c r="C248" s="301" t="s">
        <v>243</v>
      </c>
      <c r="D248" s="348"/>
      <c r="E248" s="243"/>
      <c r="F248" s="898"/>
      <c r="G248" s="309"/>
      <c r="H248" s="704"/>
      <c r="I248" s="870"/>
    </row>
    <row r="249" spans="1:9" x14ac:dyDescent="0.25">
      <c r="A249" s="891"/>
      <c r="B249" s="894"/>
      <c r="C249" s="294" t="s">
        <v>200</v>
      </c>
      <c r="D249" s="348">
        <f>Base!S34</f>
        <v>15</v>
      </c>
      <c r="E249" s="243"/>
      <c r="F249" s="898"/>
      <c r="G249" s="309"/>
      <c r="H249" s="704"/>
      <c r="I249" s="870"/>
    </row>
    <row r="250" spans="1:9" ht="15.75" thickBot="1" x14ac:dyDescent="0.3">
      <c r="A250" s="892"/>
      <c r="B250" s="895"/>
      <c r="C250" s="302" t="s">
        <v>203</v>
      </c>
      <c r="D250" s="349">
        <f>Base!U34</f>
        <v>83</v>
      </c>
      <c r="E250" s="247"/>
      <c r="F250" s="899"/>
      <c r="G250" s="310"/>
      <c r="H250" s="751"/>
      <c r="I250" s="871"/>
    </row>
    <row r="251" spans="1:9" x14ac:dyDescent="0.25">
      <c r="A251" s="890">
        <v>32</v>
      </c>
      <c r="B251" s="893" t="str">
        <f>Base!R35</f>
        <v>Urbanizacion Rincon del bosque</v>
      </c>
      <c r="C251" s="290" t="s">
        <v>191</v>
      </c>
      <c r="D251" s="346"/>
      <c r="E251" s="242"/>
      <c r="F251" s="897">
        <f>SUM(E251:E258)</f>
        <v>2962.87</v>
      </c>
      <c r="G251" s="291"/>
      <c r="H251" s="868" t="s">
        <v>560</v>
      </c>
      <c r="I251" s="869"/>
    </row>
    <row r="252" spans="1:9" x14ac:dyDescent="0.25">
      <c r="A252" s="891"/>
      <c r="B252" s="894"/>
      <c r="C252" s="294" t="s">
        <v>190</v>
      </c>
      <c r="D252" s="347">
        <v>6</v>
      </c>
      <c r="E252" s="156">
        <f>'M5'!K99</f>
        <v>1624.6999999999998</v>
      </c>
      <c r="F252" s="898"/>
      <c r="G252" s="295" t="s">
        <v>558</v>
      </c>
      <c r="H252" s="704"/>
      <c r="I252" s="870"/>
    </row>
    <row r="253" spans="1:9" x14ac:dyDescent="0.25">
      <c r="A253" s="891"/>
      <c r="B253" s="894"/>
      <c r="C253" s="298" t="s">
        <v>189</v>
      </c>
      <c r="D253" s="347">
        <v>7</v>
      </c>
      <c r="E253" s="156">
        <f>'M5'!K100</f>
        <v>1338.17</v>
      </c>
      <c r="F253" s="898"/>
      <c r="G253" s="295" t="s">
        <v>559</v>
      </c>
      <c r="H253" s="704"/>
      <c r="I253" s="870"/>
    </row>
    <row r="254" spans="1:9" x14ac:dyDescent="0.25">
      <c r="A254" s="891"/>
      <c r="B254" s="894"/>
      <c r="C254" s="294" t="s">
        <v>193</v>
      </c>
      <c r="D254" s="347"/>
      <c r="E254" s="156"/>
      <c r="F254" s="898"/>
      <c r="G254" s="295"/>
      <c r="H254" s="704"/>
      <c r="I254" s="870"/>
    </row>
    <row r="255" spans="1:9" x14ac:dyDescent="0.25">
      <c r="A255" s="891"/>
      <c r="B255" s="894"/>
      <c r="C255" s="301" t="s">
        <v>282</v>
      </c>
      <c r="D255" s="347"/>
      <c r="E255" s="156"/>
      <c r="F255" s="898"/>
      <c r="G255" s="295"/>
      <c r="H255" s="704"/>
      <c r="I255" s="870"/>
    </row>
    <row r="256" spans="1:9" x14ac:dyDescent="0.25">
      <c r="A256" s="891"/>
      <c r="B256" s="894"/>
      <c r="C256" s="301" t="s">
        <v>243</v>
      </c>
      <c r="D256" s="348"/>
      <c r="E256" s="243"/>
      <c r="F256" s="898"/>
      <c r="G256" s="309"/>
      <c r="H256" s="704"/>
      <c r="I256" s="870"/>
    </row>
    <row r="257" spans="1:9" x14ac:dyDescent="0.25">
      <c r="A257" s="891"/>
      <c r="B257" s="894"/>
      <c r="C257" s="294" t="s">
        <v>200</v>
      </c>
      <c r="D257" s="348">
        <f>Base!S35</f>
        <v>13</v>
      </c>
      <c r="E257" s="243"/>
      <c r="F257" s="898"/>
      <c r="G257" s="309"/>
      <c r="H257" s="704"/>
      <c r="I257" s="870"/>
    </row>
    <row r="258" spans="1:9" ht="15.75" thickBot="1" x14ac:dyDescent="0.3">
      <c r="A258" s="892"/>
      <c r="B258" s="895"/>
      <c r="C258" s="302" t="s">
        <v>203</v>
      </c>
      <c r="D258" s="349">
        <f>Base!U35</f>
        <v>75</v>
      </c>
      <c r="E258" s="247"/>
      <c r="F258" s="899"/>
      <c r="G258" s="310"/>
      <c r="H258" s="751"/>
      <c r="I258" s="871"/>
    </row>
    <row r="259" spans="1:9" x14ac:dyDescent="0.25">
      <c r="A259" s="890">
        <v>33</v>
      </c>
      <c r="B259" s="893" t="str">
        <f>Base!R36</f>
        <v>Batallon de Ingenieros Agustin Codazzi</v>
      </c>
      <c r="C259" s="290" t="s">
        <v>191</v>
      </c>
      <c r="D259" s="346"/>
      <c r="E259" s="242"/>
      <c r="F259" s="897">
        <f>SUM(E259:E266)</f>
        <v>591.59</v>
      </c>
      <c r="G259" s="291"/>
      <c r="H259" s="868" t="s">
        <v>561</v>
      </c>
      <c r="I259" s="869"/>
    </row>
    <row r="260" spans="1:9" x14ac:dyDescent="0.25">
      <c r="A260" s="891"/>
      <c r="B260" s="894"/>
      <c r="C260" s="294" t="s">
        <v>190</v>
      </c>
      <c r="D260" s="347"/>
      <c r="E260" s="156">
        <f>'M5'!D102</f>
        <v>74.14</v>
      </c>
      <c r="F260" s="898"/>
      <c r="G260" s="295" t="s">
        <v>562</v>
      </c>
      <c r="H260" s="704"/>
      <c r="I260" s="870"/>
    </row>
    <row r="261" spans="1:9" x14ac:dyDescent="0.25">
      <c r="A261" s="891"/>
      <c r="B261" s="894"/>
      <c r="C261" s="298" t="s">
        <v>189</v>
      </c>
      <c r="D261" s="347"/>
      <c r="E261" s="156">
        <f>'M5'!D103</f>
        <v>517.45000000000005</v>
      </c>
      <c r="F261" s="898"/>
      <c r="G261" s="295">
        <v>41275</v>
      </c>
      <c r="H261" s="704"/>
      <c r="I261" s="870"/>
    </row>
    <row r="262" spans="1:9" x14ac:dyDescent="0.25">
      <c r="A262" s="891"/>
      <c r="B262" s="894"/>
      <c r="C262" s="294" t="s">
        <v>193</v>
      </c>
      <c r="D262" s="347"/>
      <c r="E262" s="156"/>
      <c r="F262" s="898"/>
      <c r="G262" s="295"/>
      <c r="H262" s="704"/>
      <c r="I262" s="870"/>
    </row>
    <row r="263" spans="1:9" x14ac:dyDescent="0.25">
      <c r="A263" s="891"/>
      <c r="B263" s="894"/>
      <c r="C263" s="301" t="s">
        <v>282</v>
      </c>
      <c r="D263" s="347"/>
      <c r="E263" s="156"/>
      <c r="F263" s="898"/>
      <c r="G263" s="295"/>
      <c r="H263" s="704"/>
      <c r="I263" s="870"/>
    </row>
    <row r="264" spans="1:9" x14ac:dyDescent="0.25">
      <c r="A264" s="891"/>
      <c r="B264" s="894"/>
      <c r="C264" s="301" t="s">
        <v>243</v>
      </c>
      <c r="D264" s="348"/>
      <c r="E264" s="243"/>
      <c r="F264" s="898"/>
      <c r="G264" s="309"/>
      <c r="H264" s="704"/>
      <c r="I264" s="870"/>
    </row>
    <row r="265" spans="1:9" x14ac:dyDescent="0.25">
      <c r="A265" s="891"/>
      <c r="B265" s="894"/>
      <c r="C265" s="294" t="s">
        <v>200</v>
      </c>
      <c r="D265" s="348">
        <f>Base!S36</f>
        <v>1</v>
      </c>
      <c r="E265" s="243"/>
      <c r="F265" s="898"/>
      <c r="G265" s="309"/>
      <c r="H265" s="704"/>
      <c r="I265" s="870"/>
    </row>
    <row r="266" spans="1:9" ht="15.75" thickBot="1" x14ac:dyDescent="0.3">
      <c r="A266" s="892"/>
      <c r="B266" s="895"/>
      <c r="C266" s="302" t="s">
        <v>203</v>
      </c>
      <c r="D266" s="349">
        <f>Base!U36</f>
        <v>0</v>
      </c>
      <c r="E266" s="247"/>
      <c r="F266" s="899"/>
      <c r="G266" s="310"/>
      <c r="H266" s="751"/>
      <c r="I266" s="871"/>
    </row>
    <row r="267" spans="1:9" x14ac:dyDescent="0.25">
      <c r="A267" s="890">
        <v>34</v>
      </c>
      <c r="B267" s="893" t="str">
        <f>Base!R37</f>
        <v>Bosque Municipal</v>
      </c>
      <c r="C267" s="290" t="s">
        <v>191</v>
      </c>
      <c r="D267" s="346"/>
      <c r="E267" s="242"/>
      <c r="F267" s="897">
        <f>SUM(E267:E274)</f>
        <v>69.73</v>
      </c>
      <c r="G267" s="291"/>
      <c r="H267" s="868" t="s">
        <v>563</v>
      </c>
      <c r="I267" s="869"/>
    </row>
    <row r="268" spans="1:9" x14ac:dyDescent="0.25">
      <c r="A268" s="891"/>
      <c r="B268" s="894"/>
      <c r="C268" s="294" t="s">
        <v>190</v>
      </c>
      <c r="D268" s="347">
        <v>2</v>
      </c>
      <c r="E268" s="156">
        <f>'M5'!C105</f>
        <v>69.73</v>
      </c>
      <c r="F268" s="898"/>
      <c r="G268" s="295" t="s">
        <v>564</v>
      </c>
      <c r="H268" s="704"/>
      <c r="I268" s="870"/>
    </row>
    <row r="269" spans="1:9" x14ac:dyDescent="0.25">
      <c r="A269" s="891"/>
      <c r="B269" s="894"/>
      <c r="C269" s="298" t="s">
        <v>189</v>
      </c>
      <c r="D269" s="347">
        <v>2</v>
      </c>
      <c r="E269" s="156"/>
      <c r="F269" s="898"/>
      <c r="G269" s="295" t="s">
        <v>565</v>
      </c>
      <c r="H269" s="704"/>
      <c r="I269" s="870"/>
    </row>
    <row r="270" spans="1:9" x14ac:dyDescent="0.25">
      <c r="A270" s="891"/>
      <c r="B270" s="894"/>
      <c r="C270" s="294" t="s">
        <v>193</v>
      </c>
      <c r="D270" s="347"/>
      <c r="E270" s="156"/>
      <c r="F270" s="898"/>
      <c r="G270" s="295"/>
      <c r="H270" s="704"/>
      <c r="I270" s="870"/>
    </row>
    <row r="271" spans="1:9" x14ac:dyDescent="0.25">
      <c r="A271" s="891"/>
      <c r="B271" s="894"/>
      <c r="C271" s="301" t="s">
        <v>282</v>
      </c>
      <c r="D271" s="347"/>
      <c r="E271" s="156"/>
      <c r="F271" s="898"/>
      <c r="G271" s="295"/>
      <c r="H271" s="704"/>
      <c r="I271" s="870"/>
    </row>
    <row r="272" spans="1:9" x14ac:dyDescent="0.25">
      <c r="A272" s="891"/>
      <c r="B272" s="894"/>
      <c r="C272" s="301" t="s">
        <v>243</v>
      </c>
      <c r="D272" s="348"/>
      <c r="E272" s="243"/>
      <c r="F272" s="898"/>
      <c r="G272" s="309"/>
      <c r="H272" s="704"/>
      <c r="I272" s="870"/>
    </row>
    <row r="273" spans="1:9" x14ac:dyDescent="0.25">
      <c r="A273" s="891"/>
      <c r="B273" s="894"/>
      <c r="C273" s="294" t="s">
        <v>200</v>
      </c>
      <c r="D273" s="348">
        <f>Base!S37</f>
        <v>1</v>
      </c>
      <c r="E273" s="243"/>
      <c r="F273" s="898"/>
      <c r="G273" s="309"/>
      <c r="H273" s="704"/>
      <c r="I273" s="870"/>
    </row>
    <row r="274" spans="1:9" ht="15.75" thickBot="1" x14ac:dyDescent="0.3">
      <c r="A274" s="892"/>
      <c r="B274" s="895"/>
      <c r="C274" s="302" t="s">
        <v>203</v>
      </c>
      <c r="D274" s="349">
        <f>Base!U37</f>
        <v>0</v>
      </c>
      <c r="E274" s="247"/>
      <c r="F274" s="899"/>
      <c r="G274" s="310"/>
      <c r="H274" s="751"/>
      <c r="I274" s="871"/>
    </row>
    <row r="275" spans="1:9" ht="15.75" thickBot="1" x14ac:dyDescent="0.3">
      <c r="A275" s="883" t="s">
        <v>780</v>
      </c>
      <c r="B275" s="884"/>
      <c r="C275" s="884"/>
      <c r="D275" s="896"/>
      <c r="E275" s="363">
        <f>SUM(E2:E274)</f>
        <v>56898.559999999998</v>
      </c>
      <c r="F275" s="363">
        <f>SUM(F3:F274)</f>
        <v>56898.559999999998</v>
      </c>
      <c r="G275" s="364"/>
    </row>
    <row r="276" spans="1:9" x14ac:dyDescent="0.25">
      <c r="E276" s="752">
        <f>E275/1000</f>
        <v>56.898559999999996</v>
      </c>
      <c r="F276" s="752"/>
    </row>
  </sheetData>
  <autoFilter ref="A2:X2" xr:uid="{00000000-0009-0000-0000-000009000000}"/>
  <sortState xmlns:xlrd2="http://schemas.microsoft.com/office/spreadsheetml/2017/richdata2" ref="O68:Q102">
    <sortCondition descending="1" ref="P68:P102"/>
  </sortState>
  <mergeCells count="174">
    <mergeCell ref="N1:Q1"/>
    <mergeCell ref="N67:Q67"/>
    <mergeCell ref="E276:F276"/>
    <mergeCell ref="F179:F186"/>
    <mergeCell ref="F187:F194"/>
    <mergeCell ref="F195:F202"/>
    <mergeCell ref="F203:F210"/>
    <mergeCell ref="F211:F218"/>
    <mergeCell ref="F219:F226"/>
    <mergeCell ref="F227:F234"/>
    <mergeCell ref="F235:F242"/>
    <mergeCell ref="F243:F250"/>
    <mergeCell ref="F43:F50"/>
    <mergeCell ref="F51:F58"/>
    <mergeCell ref="F59:F66"/>
    <mergeCell ref="F67:F74"/>
    <mergeCell ref="F75:F82"/>
    <mergeCell ref="F83:F90"/>
    <mergeCell ref="F91:F98"/>
    <mergeCell ref="F99:F106"/>
    <mergeCell ref="F107:F114"/>
    <mergeCell ref="A1:I1"/>
    <mergeCell ref="A3:A10"/>
    <mergeCell ref="B3:B10"/>
    <mergeCell ref="K1:L1"/>
    <mergeCell ref="A259:A266"/>
    <mergeCell ref="B259:B266"/>
    <mergeCell ref="H259:H266"/>
    <mergeCell ref="I259:I266"/>
    <mergeCell ref="A11:A18"/>
    <mergeCell ref="B11:B18"/>
    <mergeCell ref="H11:H18"/>
    <mergeCell ref="I11:I18"/>
    <mergeCell ref="A43:A50"/>
    <mergeCell ref="B43:B50"/>
    <mergeCell ref="H43:H50"/>
    <mergeCell ref="I43:I50"/>
    <mergeCell ref="A59:A66"/>
    <mergeCell ref="B59:B66"/>
    <mergeCell ref="H59:H66"/>
    <mergeCell ref="I59:I66"/>
    <mergeCell ref="A67:A74"/>
    <mergeCell ref="B67:B74"/>
    <mergeCell ref="H67:H74"/>
    <mergeCell ref="I67:I74"/>
    <mergeCell ref="H3:H10"/>
    <mergeCell ref="I3:I10"/>
    <mergeCell ref="A35:A42"/>
    <mergeCell ref="F3:F10"/>
    <mergeCell ref="F11:F18"/>
    <mergeCell ref="F19:F26"/>
    <mergeCell ref="F27:F34"/>
    <mergeCell ref="F35:F42"/>
    <mergeCell ref="A51:A58"/>
    <mergeCell ref="B51:B58"/>
    <mergeCell ref="H51:H58"/>
    <mergeCell ref="I51:I58"/>
    <mergeCell ref="B35:B42"/>
    <mergeCell ref="H35:H42"/>
    <mergeCell ref="I35:I42"/>
    <mergeCell ref="A19:A26"/>
    <mergeCell ref="B19:B26"/>
    <mergeCell ref="H19:H26"/>
    <mergeCell ref="I19:I26"/>
    <mergeCell ref="B27:B34"/>
    <mergeCell ref="H27:H34"/>
    <mergeCell ref="I27:I34"/>
    <mergeCell ref="A99:A106"/>
    <mergeCell ref="B99:B106"/>
    <mergeCell ref="H99:H106"/>
    <mergeCell ref="I99:I106"/>
    <mergeCell ref="F115:F122"/>
    <mergeCell ref="A107:A114"/>
    <mergeCell ref="B107:B114"/>
    <mergeCell ref="H107:H114"/>
    <mergeCell ref="I107:I114"/>
    <mergeCell ref="A115:A122"/>
    <mergeCell ref="H115:H122"/>
    <mergeCell ref="I115:I122"/>
    <mergeCell ref="B115:B122"/>
    <mergeCell ref="A75:A82"/>
    <mergeCell ref="B75:B82"/>
    <mergeCell ref="H75:H82"/>
    <mergeCell ref="I75:I82"/>
    <mergeCell ref="A83:A90"/>
    <mergeCell ref="B83:B90"/>
    <mergeCell ref="H83:H90"/>
    <mergeCell ref="I83:I90"/>
    <mergeCell ref="A91:A98"/>
    <mergeCell ref="B91:B98"/>
    <mergeCell ref="H91:H98"/>
    <mergeCell ref="I91:I98"/>
    <mergeCell ref="A187:A194"/>
    <mergeCell ref="B187:B194"/>
    <mergeCell ref="H187:H194"/>
    <mergeCell ref="I187:I194"/>
    <mergeCell ref="B123:B130"/>
    <mergeCell ref="H123:H130"/>
    <mergeCell ref="I123:I130"/>
    <mergeCell ref="F123:F130"/>
    <mergeCell ref="B139:B146"/>
    <mergeCell ref="H139:H146"/>
    <mergeCell ref="I139:I146"/>
    <mergeCell ref="H147:H154"/>
    <mergeCell ref="I147:I154"/>
    <mergeCell ref="F131:F138"/>
    <mergeCell ref="F139:F146"/>
    <mergeCell ref="F147:F154"/>
    <mergeCell ref="F155:F162"/>
    <mergeCell ref="F163:F170"/>
    <mergeCell ref="F171:F178"/>
    <mergeCell ref="A131:A138"/>
    <mergeCell ref="H131:H138"/>
    <mergeCell ref="I131:I138"/>
    <mergeCell ref="B131:B138"/>
    <mergeCell ref="A139:A146"/>
    <mergeCell ref="I155:I162"/>
    <mergeCell ref="A163:A170"/>
    <mergeCell ref="B163:B170"/>
    <mergeCell ref="H163:H170"/>
    <mergeCell ref="I163:I170"/>
    <mergeCell ref="A179:A186"/>
    <mergeCell ref="B179:B186"/>
    <mergeCell ref="H179:H186"/>
    <mergeCell ref="I179:I186"/>
    <mergeCell ref="H155:H162"/>
    <mergeCell ref="A147:A154"/>
    <mergeCell ref="B227:B234"/>
    <mergeCell ref="H227:H234"/>
    <mergeCell ref="I227:I234"/>
    <mergeCell ref="B147:B154"/>
    <mergeCell ref="A171:A178"/>
    <mergeCell ref="B171:B178"/>
    <mergeCell ref="H171:H178"/>
    <mergeCell ref="I211:I218"/>
    <mergeCell ref="A219:A226"/>
    <mergeCell ref="B219:B226"/>
    <mergeCell ref="H219:H226"/>
    <mergeCell ref="I219:I226"/>
    <mergeCell ref="A203:A210"/>
    <mergeCell ref="B203:B210"/>
    <mergeCell ref="H203:H210"/>
    <mergeCell ref="I203:I210"/>
    <mergeCell ref="A195:A202"/>
    <mergeCell ref="B195:B202"/>
    <mergeCell ref="H195:H202"/>
    <mergeCell ref="I195:I202"/>
    <mergeCell ref="I171:I178"/>
    <mergeCell ref="A155:A162"/>
    <mergeCell ref="B155:B162"/>
    <mergeCell ref="A235:A242"/>
    <mergeCell ref="B235:B242"/>
    <mergeCell ref="H235:H242"/>
    <mergeCell ref="I235:I242"/>
    <mergeCell ref="A211:A218"/>
    <mergeCell ref="B211:B218"/>
    <mergeCell ref="H211:H218"/>
    <mergeCell ref="A275:D275"/>
    <mergeCell ref="A243:A250"/>
    <mergeCell ref="B243:B250"/>
    <mergeCell ref="H243:H250"/>
    <mergeCell ref="I243:I250"/>
    <mergeCell ref="A251:A258"/>
    <mergeCell ref="B251:B258"/>
    <mergeCell ref="H251:H258"/>
    <mergeCell ref="I251:I258"/>
    <mergeCell ref="A267:A274"/>
    <mergeCell ref="B267:B274"/>
    <mergeCell ref="H267:H274"/>
    <mergeCell ref="I267:I274"/>
    <mergeCell ref="F251:F258"/>
    <mergeCell ref="F259:F266"/>
    <mergeCell ref="F267:F274"/>
    <mergeCell ref="A227:A234"/>
  </mergeCells>
  <hyperlinks>
    <hyperlink ref="H3" r:id="rId1" xr:uid="{00000000-0004-0000-0900-000000000000}"/>
    <hyperlink ref="H11" r:id="rId2" xr:uid="{00000000-0004-0000-0900-000001000000}"/>
    <hyperlink ref="H51" r:id="rId3" xr:uid="{00000000-0004-0000-0900-000002000000}"/>
    <hyperlink ref="H19" r:id="rId4" xr:uid="{00000000-0004-0000-0900-000003000000}"/>
    <hyperlink ref="H27" r:id="rId5" xr:uid="{00000000-0004-0000-0900-000004000000}"/>
    <hyperlink ref="H35" r:id="rId6" xr:uid="{00000000-0004-0000-0900-000005000000}"/>
    <hyperlink ref="H43" r:id="rId7" xr:uid="{00000000-0004-0000-0900-000006000000}"/>
    <hyperlink ref="H59" r:id="rId8" xr:uid="{00000000-0004-0000-0900-000007000000}"/>
    <hyperlink ref="H67" r:id="rId9" xr:uid="{00000000-0004-0000-0900-000008000000}"/>
    <hyperlink ref="H75" r:id="rId10" xr:uid="{00000000-0004-0000-0900-000009000000}"/>
    <hyperlink ref="H83" r:id="rId11" xr:uid="{00000000-0004-0000-0900-00000A000000}"/>
    <hyperlink ref="H91" r:id="rId12" xr:uid="{00000000-0004-0000-0900-00000B000000}"/>
    <hyperlink ref="H99" r:id="rId13" xr:uid="{00000000-0004-0000-0900-00000C000000}"/>
    <hyperlink ref="H107" r:id="rId14" xr:uid="{00000000-0004-0000-0900-00000D000000}"/>
    <hyperlink ref="H115" r:id="rId15" xr:uid="{00000000-0004-0000-0900-00000E000000}"/>
    <hyperlink ref="H123" r:id="rId16" xr:uid="{00000000-0004-0000-0900-00000F000000}"/>
    <hyperlink ref="H131" r:id="rId17" xr:uid="{00000000-0004-0000-0900-000010000000}"/>
    <hyperlink ref="H139" r:id="rId18" xr:uid="{00000000-0004-0000-0900-000011000000}"/>
    <hyperlink ref="H147" r:id="rId19" xr:uid="{00000000-0004-0000-0900-000012000000}"/>
    <hyperlink ref="H155" r:id="rId20" xr:uid="{00000000-0004-0000-0900-000013000000}"/>
    <hyperlink ref="H163" r:id="rId21" xr:uid="{00000000-0004-0000-0900-000014000000}"/>
    <hyperlink ref="H171" r:id="rId22" xr:uid="{00000000-0004-0000-0900-000015000000}"/>
    <hyperlink ref="H179" r:id="rId23" xr:uid="{00000000-0004-0000-0900-000016000000}"/>
    <hyperlink ref="H187" r:id="rId24" xr:uid="{00000000-0004-0000-0900-000017000000}"/>
    <hyperlink ref="H195" r:id="rId25" xr:uid="{00000000-0004-0000-0900-000018000000}"/>
    <hyperlink ref="H203" r:id="rId26" xr:uid="{00000000-0004-0000-0900-000019000000}"/>
    <hyperlink ref="H211" r:id="rId27" xr:uid="{00000000-0004-0000-0900-00001A000000}"/>
    <hyperlink ref="H235" r:id="rId28" xr:uid="{00000000-0004-0000-0900-00001B000000}"/>
    <hyperlink ref="H243" r:id="rId29" xr:uid="{00000000-0004-0000-0900-00001C000000}"/>
    <hyperlink ref="H251" r:id="rId30" xr:uid="{00000000-0004-0000-0900-00001D000000}"/>
    <hyperlink ref="H259" r:id="rId31" xr:uid="{00000000-0004-0000-0900-00001E000000}"/>
    <hyperlink ref="H267" r:id="rId32" xr:uid="{00000000-0004-0000-0900-00001F000000}"/>
    <hyperlink ref="H219" r:id="rId33" xr:uid="{00000000-0004-0000-0900-000020000000}"/>
    <hyperlink ref="H227" r:id="rId34" xr:uid="{00000000-0004-0000-0900-000021000000}"/>
  </hyperlinks>
  <pageMargins left="0.7" right="0.7" top="0.75" bottom="0.75" header="0.3" footer="0.3"/>
  <pageSetup orientation="portrait" horizontalDpi="300" verticalDpi="300" r:id="rId35"/>
  <drawing r:id="rId3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11"/>
  <sheetViews>
    <sheetView topLeftCell="A91" zoomScale="90" zoomScaleNormal="90" workbookViewId="0">
      <selection activeCell="I108" sqref="I108"/>
    </sheetView>
  </sheetViews>
  <sheetFormatPr baseColWidth="10" defaultRowHeight="15" x14ac:dyDescent="0.25"/>
  <cols>
    <col min="1" max="1" width="21.140625" style="167" customWidth="1"/>
    <col min="2" max="16384" width="11.42578125" style="167"/>
  </cols>
  <sheetData>
    <row r="1" spans="1:27" x14ac:dyDescent="0.25">
      <c r="A1" s="284" t="s">
        <v>15</v>
      </c>
      <c r="B1" s="164"/>
      <c r="C1" s="164"/>
      <c r="D1" s="164"/>
      <c r="E1" s="164"/>
      <c r="F1" s="164"/>
      <c r="G1" s="164"/>
      <c r="H1" s="164"/>
      <c r="I1" s="164"/>
      <c r="J1" s="164"/>
      <c r="K1" s="429" t="s">
        <v>793</v>
      </c>
      <c r="L1" s="281" t="s">
        <v>794</v>
      </c>
    </row>
    <row r="2" spans="1:27" x14ac:dyDescent="0.25">
      <c r="A2" s="282" t="s">
        <v>766</v>
      </c>
      <c r="B2" s="158">
        <v>817.28</v>
      </c>
      <c r="C2" s="158">
        <v>814.16</v>
      </c>
      <c r="D2" s="158"/>
      <c r="E2" s="158"/>
      <c r="F2" s="158"/>
      <c r="G2" s="158"/>
      <c r="H2" s="158"/>
      <c r="I2" s="158"/>
      <c r="J2" s="158"/>
      <c r="K2" s="159">
        <f>SUM(B2:J2)</f>
        <v>1631.44</v>
      </c>
      <c r="L2" s="772">
        <f>SUM(K2:K3)</f>
        <v>2221.63</v>
      </c>
    </row>
    <row r="3" spans="1:27" ht="15.75" thickBot="1" x14ac:dyDescent="0.3">
      <c r="A3" s="283" t="s">
        <v>768</v>
      </c>
      <c r="B3" s="160">
        <v>65.510000000000005</v>
      </c>
      <c r="C3" s="160">
        <v>65.42</v>
      </c>
      <c r="D3" s="160">
        <v>65.510000000000005</v>
      </c>
      <c r="E3" s="160">
        <v>65.56</v>
      </c>
      <c r="F3" s="160">
        <v>65.599999999999994</v>
      </c>
      <c r="G3" s="160">
        <v>65.72</v>
      </c>
      <c r="H3" s="160">
        <v>65.7</v>
      </c>
      <c r="I3" s="160">
        <v>65.599999999999994</v>
      </c>
      <c r="J3" s="160">
        <v>65.569999999999993</v>
      </c>
      <c r="K3" s="161">
        <f>SUM(B3:J3)</f>
        <v>590.19000000000005</v>
      </c>
      <c r="L3" s="773"/>
    </row>
    <row r="4" spans="1:27" x14ac:dyDescent="0.25">
      <c r="A4" s="284" t="s">
        <v>22</v>
      </c>
      <c r="B4" s="164"/>
      <c r="C4" s="164"/>
      <c r="D4" s="164"/>
      <c r="E4" s="164"/>
      <c r="F4" s="429" t="s">
        <v>793</v>
      </c>
      <c r="G4" s="281" t="s">
        <v>794</v>
      </c>
    </row>
    <row r="5" spans="1:27" x14ac:dyDescent="0.25">
      <c r="A5" s="282" t="s">
        <v>766</v>
      </c>
      <c r="B5" s="158">
        <v>251.37</v>
      </c>
      <c r="C5" s="158"/>
      <c r="D5" s="158"/>
      <c r="E5" s="158"/>
      <c r="F5" s="159">
        <f>SUM(B5:E5)</f>
        <v>251.37</v>
      </c>
      <c r="G5" s="772">
        <f>SUM(F5:F6)</f>
        <v>624.41999999999996</v>
      </c>
    </row>
    <row r="6" spans="1:27" ht="15.75" thickBot="1" x14ac:dyDescent="0.3">
      <c r="A6" s="282" t="s">
        <v>768</v>
      </c>
      <c r="B6" s="158">
        <v>146.47999999999999</v>
      </c>
      <c r="C6" s="158">
        <v>75.41</v>
      </c>
      <c r="D6" s="158">
        <v>75.44</v>
      </c>
      <c r="E6" s="158">
        <v>75.72</v>
      </c>
      <c r="F6" s="159">
        <f>SUM(B6:E6)</f>
        <v>373.04999999999995</v>
      </c>
      <c r="G6" s="772"/>
    </row>
    <row r="7" spans="1:27" x14ac:dyDescent="0.25">
      <c r="A7" s="284" t="s">
        <v>27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429" t="s">
        <v>793</v>
      </c>
      <c r="AA7" s="281" t="s">
        <v>794</v>
      </c>
    </row>
    <row r="8" spans="1:27" x14ac:dyDescent="0.25">
      <c r="A8" s="282" t="s">
        <v>766</v>
      </c>
      <c r="B8" s="158">
        <v>44.14</v>
      </c>
      <c r="C8" s="158">
        <v>488.77</v>
      </c>
      <c r="D8" s="158">
        <v>35.35</v>
      </c>
      <c r="E8" s="158">
        <v>69.400000000000006</v>
      </c>
      <c r="F8" s="158">
        <v>735.49</v>
      </c>
      <c r="G8" s="158">
        <v>728.43</v>
      </c>
      <c r="H8" s="158">
        <v>727.58</v>
      </c>
      <c r="I8" s="158">
        <v>926.92</v>
      </c>
      <c r="J8" s="158">
        <v>36.33</v>
      </c>
      <c r="K8" s="158">
        <v>867.56</v>
      </c>
      <c r="L8" s="158">
        <v>191.26</v>
      </c>
      <c r="M8" s="158">
        <v>196.82</v>
      </c>
      <c r="N8" s="158">
        <v>87.55</v>
      </c>
      <c r="O8" s="158">
        <v>114.78</v>
      </c>
      <c r="P8" s="158">
        <v>197.8</v>
      </c>
      <c r="Q8" s="158"/>
      <c r="R8" s="158"/>
      <c r="S8" s="158"/>
      <c r="T8" s="158"/>
      <c r="U8" s="158"/>
      <c r="V8" s="158"/>
      <c r="W8" s="158"/>
      <c r="X8" s="158"/>
      <c r="Y8" s="158"/>
      <c r="Z8" s="159">
        <f>SUM(B8:Y8)</f>
        <v>5448.1799999999994</v>
      </c>
      <c r="AA8" s="772">
        <f>SUM(Z8:Z9)</f>
        <v>13050.23</v>
      </c>
    </row>
    <row r="9" spans="1:27" ht="15.75" thickBot="1" x14ac:dyDescent="0.3">
      <c r="A9" s="283" t="s">
        <v>768</v>
      </c>
      <c r="B9" s="160">
        <v>920.5</v>
      </c>
      <c r="C9" s="160">
        <v>45.32</v>
      </c>
      <c r="D9" s="160">
        <v>850.47</v>
      </c>
      <c r="E9" s="160">
        <v>110.68</v>
      </c>
      <c r="F9" s="160">
        <v>715.15</v>
      </c>
      <c r="G9" s="160">
        <v>88.12</v>
      </c>
      <c r="H9" s="160">
        <v>95.14</v>
      </c>
      <c r="I9" s="160">
        <v>213.94</v>
      </c>
      <c r="J9" s="160">
        <v>624.9</v>
      </c>
      <c r="K9" s="160">
        <v>613.82000000000005</v>
      </c>
      <c r="L9" s="160">
        <v>239.84</v>
      </c>
      <c r="M9" s="160">
        <v>521.55999999999995</v>
      </c>
      <c r="N9" s="160">
        <v>185.92</v>
      </c>
      <c r="O9" s="160">
        <v>152.69999999999999</v>
      </c>
      <c r="P9" s="160">
        <v>435.19</v>
      </c>
      <c r="Q9" s="160">
        <v>145.41</v>
      </c>
      <c r="R9" s="160">
        <v>431.76</v>
      </c>
      <c r="S9" s="160">
        <v>176.39</v>
      </c>
      <c r="T9" s="160">
        <v>248</v>
      </c>
      <c r="U9" s="160">
        <v>226.25</v>
      </c>
      <c r="V9" s="160">
        <v>196</v>
      </c>
      <c r="W9" s="160">
        <v>52.12</v>
      </c>
      <c r="X9" s="160">
        <v>169.31</v>
      </c>
      <c r="Y9" s="160">
        <v>143.56</v>
      </c>
      <c r="Z9" s="161">
        <f>SUM(B9:Y9)</f>
        <v>7602.0500000000011</v>
      </c>
      <c r="AA9" s="773"/>
    </row>
    <row r="10" spans="1:27" x14ac:dyDescent="0.25">
      <c r="A10" s="284" t="s">
        <v>33</v>
      </c>
      <c r="B10" s="164"/>
      <c r="C10" s="164"/>
      <c r="D10" s="164"/>
      <c r="E10" s="164"/>
      <c r="F10" s="164"/>
      <c r="G10" s="164"/>
      <c r="H10" s="429" t="s">
        <v>793</v>
      </c>
      <c r="I10" s="281" t="s">
        <v>794</v>
      </c>
    </row>
    <row r="11" spans="1:27" x14ac:dyDescent="0.25">
      <c r="A11" s="282" t="s">
        <v>766</v>
      </c>
      <c r="B11" s="158">
        <v>546.20000000000005</v>
      </c>
      <c r="C11" s="158">
        <v>92.48</v>
      </c>
      <c r="D11" s="158">
        <v>312.37</v>
      </c>
      <c r="E11" s="158">
        <v>50.46</v>
      </c>
      <c r="F11" s="158">
        <v>224.74</v>
      </c>
      <c r="G11" s="158">
        <v>55.51</v>
      </c>
      <c r="H11" s="159">
        <f>SUM(B11:G11)</f>
        <v>1281.76</v>
      </c>
      <c r="I11" s="772">
        <f>SUM(H11:H12)</f>
        <v>1820.5</v>
      </c>
    </row>
    <row r="12" spans="1:27" ht="15.75" thickBot="1" x14ac:dyDescent="0.3">
      <c r="A12" s="282" t="s">
        <v>768</v>
      </c>
      <c r="B12" s="158">
        <v>173.62</v>
      </c>
      <c r="C12" s="158">
        <v>118.47</v>
      </c>
      <c r="D12" s="158">
        <v>117.95</v>
      </c>
      <c r="E12" s="158">
        <v>61.34</v>
      </c>
      <c r="F12" s="158">
        <v>67.36</v>
      </c>
      <c r="G12" s="158"/>
      <c r="H12" s="159">
        <f>SUM(B12:G12)</f>
        <v>538.74</v>
      </c>
      <c r="I12" s="772"/>
    </row>
    <row r="13" spans="1:27" x14ac:dyDescent="0.25">
      <c r="A13" s="284" t="s">
        <v>40</v>
      </c>
      <c r="B13" s="164"/>
      <c r="C13" s="164"/>
      <c r="D13" s="164"/>
      <c r="E13" s="164"/>
      <c r="F13" s="164"/>
      <c r="G13" s="164"/>
      <c r="H13" s="164"/>
      <c r="I13" s="164"/>
      <c r="J13" s="164"/>
      <c r="K13" s="429" t="s">
        <v>793</v>
      </c>
      <c r="L13" s="281" t="s">
        <v>794</v>
      </c>
    </row>
    <row r="14" spans="1:27" x14ac:dyDescent="0.25">
      <c r="A14" s="282" t="s">
        <v>766</v>
      </c>
      <c r="B14" s="158">
        <v>109.79</v>
      </c>
      <c r="C14" s="158">
        <v>128.72999999999999</v>
      </c>
      <c r="D14" s="158">
        <v>179.6</v>
      </c>
      <c r="E14" s="158">
        <v>131.84</v>
      </c>
      <c r="F14" s="158">
        <v>183.7</v>
      </c>
      <c r="G14" s="158">
        <v>46.89</v>
      </c>
      <c r="H14" s="158">
        <v>114.51</v>
      </c>
      <c r="I14" s="158">
        <v>47.06</v>
      </c>
      <c r="J14" s="158">
        <v>185.73</v>
      </c>
      <c r="K14" s="159">
        <f>SUM(B14:J14)</f>
        <v>1127.8500000000001</v>
      </c>
      <c r="L14" s="772">
        <f>SUM(K14:K15)</f>
        <v>2041.0700000000002</v>
      </c>
    </row>
    <row r="15" spans="1:27" ht="15.75" thickBot="1" x14ac:dyDescent="0.3">
      <c r="A15" s="283" t="s">
        <v>768</v>
      </c>
      <c r="B15" s="160">
        <v>294.52999999999997</v>
      </c>
      <c r="C15" s="160">
        <v>163.47</v>
      </c>
      <c r="D15" s="160">
        <v>60.58</v>
      </c>
      <c r="E15" s="160">
        <v>124.58</v>
      </c>
      <c r="F15" s="160">
        <v>270.06</v>
      </c>
      <c r="G15" s="160"/>
      <c r="H15" s="160"/>
      <c r="I15" s="160"/>
      <c r="J15" s="160"/>
      <c r="K15" s="161">
        <f>SUM(B15:J15)</f>
        <v>913.22</v>
      </c>
      <c r="L15" s="773"/>
    </row>
    <row r="16" spans="1:27" x14ac:dyDescent="0.25">
      <c r="A16" s="284" t="s">
        <v>47</v>
      </c>
      <c r="B16" s="164"/>
      <c r="C16" s="164"/>
      <c r="D16" s="164"/>
      <c r="E16" s="164"/>
      <c r="F16" s="164"/>
      <c r="G16" s="164"/>
      <c r="H16" s="429"/>
      <c r="I16" s="429"/>
      <c r="J16" s="429" t="s">
        <v>793</v>
      </c>
      <c r="K16" s="281" t="s">
        <v>794</v>
      </c>
    </row>
    <row r="17" spans="1:11" x14ac:dyDescent="0.25">
      <c r="A17" s="282" t="s">
        <v>766</v>
      </c>
      <c r="B17" s="158">
        <v>142.41</v>
      </c>
      <c r="C17" s="158">
        <v>144.34</v>
      </c>
      <c r="D17" s="158">
        <v>147.03</v>
      </c>
      <c r="E17" s="158">
        <v>148.4</v>
      </c>
      <c r="F17" s="158">
        <v>150.66999999999999</v>
      </c>
      <c r="G17" s="158">
        <v>121.48</v>
      </c>
      <c r="H17" s="158" t="s">
        <v>799</v>
      </c>
      <c r="I17" s="256" t="s">
        <v>800</v>
      </c>
      <c r="J17" s="159">
        <f>SUM(B17:I17)</f>
        <v>854.32999999999993</v>
      </c>
      <c r="K17" s="772">
        <f>SUM(J17:J18)</f>
        <v>1385.06</v>
      </c>
    </row>
    <row r="18" spans="1:11" ht="15.75" thickBot="1" x14ac:dyDescent="0.3">
      <c r="A18" s="283" t="s">
        <v>768</v>
      </c>
      <c r="B18" s="160">
        <v>34.65</v>
      </c>
      <c r="C18" s="160">
        <v>131.59</v>
      </c>
      <c r="D18" s="160">
        <v>121.09</v>
      </c>
      <c r="E18" s="160">
        <v>243.4</v>
      </c>
      <c r="F18" s="160"/>
      <c r="G18" s="160"/>
      <c r="H18" s="160"/>
      <c r="I18" s="442"/>
      <c r="J18" s="161">
        <f>SUM(B18:I18)</f>
        <v>530.73</v>
      </c>
      <c r="K18" s="773"/>
    </row>
    <row r="19" spans="1:11" x14ac:dyDescent="0.25">
      <c r="A19" s="284" t="s">
        <v>54</v>
      </c>
      <c r="B19" s="164"/>
      <c r="C19" s="164"/>
      <c r="D19" s="164"/>
      <c r="E19" s="164"/>
      <c r="F19" s="429" t="s">
        <v>793</v>
      </c>
      <c r="G19" s="281" t="s">
        <v>794</v>
      </c>
    </row>
    <row r="20" spans="1:11" x14ac:dyDescent="0.25">
      <c r="A20" s="282" t="s">
        <v>766</v>
      </c>
      <c r="B20" s="158">
        <v>504.97</v>
      </c>
      <c r="C20" s="158">
        <v>198.45</v>
      </c>
      <c r="D20" s="158">
        <v>90.84</v>
      </c>
      <c r="E20" s="158">
        <v>142.30000000000001</v>
      </c>
      <c r="F20" s="159">
        <f>SUM(B20:E20)</f>
        <v>936.56000000000017</v>
      </c>
      <c r="G20" s="772">
        <f>SUM(F20:F21)</f>
        <v>1298.2000000000003</v>
      </c>
    </row>
    <row r="21" spans="1:11" ht="15.75" thickBot="1" x14ac:dyDescent="0.3">
      <c r="A21" s="282" t="s">
        <v>768</v>
      </c>
      <c r="B21" s="158">
        <v>65.739999999999995</v>
      </c>
      <c r="C21" s="158">
        <v>102.41</v>
      </c>
      <c r="D21" s="158">
        <v>98.39</v>
      </c>
      <c r="E21" s="158">
        <v>95.1</v>
      </c>
      <c r="F21" s="159">
        <f>SUM(B21:E21)</f>
        <v>361.64</v>
      </c>
      <c r="G21" s="772"/>
    </row>
    <row r="22" spans="1:11" x14ac:dyDescent="0.25">
      <c r="A22" s="284" t="s">
        <v>83</v>
      </c>
      <c r="B22" s="164"/>
      <c r="C22" s="164"/>
      <c r="D22" s="164"/>
      <c r="E22" s="164"/>
      <c r="F22" s="164"/>
      <c r="G22" s="164"/>
      <c r="H22" s="429" t="s">
        <v>793</v>
      </c>
      <c r="I22" s="281" t="s">
        <v>794</v>
      </c>
    </row>
    <row r="23" spans="1:11" x14ac:dyDescent="0.25">
      <c r="A23" s="282" t="s">
        <v>766</v>
      </c>
      <c r="B23" s="158">
        <v>158.41</v>
      </c>
      <c r="C23" s="158">
        <v>110.9</v>
      </c>
      <c r="D23" s="158">
        <v>161.44</v>
      </c>
      <c r="E23" s="158">
        <v>155.37</v>
      </c>
      <c r="F23" s="158">
        <v>342.22</v>
      </c>
      <c r="G23" s="158"/>
      <c r="H23" s="159">
        <f>SUM(B23:G23)</f>
        <v>928.34</v>
      </c>
      <c r="I23" s="772">
        <f>SUM(H23:H25)</f>
        <v>1641.3899999999999</v>
      </c>
    </row>
    <row r="24" spans="1:11" x14ac:dyDescent="0.25">
      <c r="A24" s="282" t="s">
        <v>768</v>
      </c>
      <c r="B24" s="158">
        <v>63.3</v>
      </c>
      <c r="C24" s="158">
        <v>41.63</v>
      </c>
      <c r="D24" s="158">
        <v>112.74</v>
      </c>
      <c r="E24" s="158">
        <v>90.9</v>
      </c>
      <c r="F24" s="158">
        <v>166.92</v>
      </c>
      <c r="G24" s="158">
        <v>49.46</v>
      </c>
      <c r="H24" s="159">
        <f>SUM(B24:G24)</f>
        <v>524.95000000000005</v>
      </c>
      <c r="I24" s="772"/>
    </row>
    <row r="25" spans="1:11" ht="15.75" thickBot="1" x14ac:dyDescent="0.3">
      <c r="A25" s="283" t="s">
        <v>801</v>
      </c>
      <c r="B25" s="160">
        <v>84.8</v>
      </c>
      <c r="C25" s="160">
        <v>63.89</v>
      </c>
      <c r="D25" s="160">
        <v>39.409999999999997</v>
      </c>
      <c r="E25" s="160"/>
      <c r="F25" s="160"/>
      <c r="G25" s="160"/>
      <c r="H25" s="161">
        <f>SUM(B25:G25)</f>
        <v>188.1</v>
      </c>
      <c r="I25" s="773"/>
    </row>
    <row r="26" spans="1:11" x14ac:dyDescent="0.25">
      <c r="A26" s="284" t="s">
        <v>71</v>
      </c>
      <c r="B26" s="164"/>
      <c r="C26" s="164"/>
      <c r="D26" s="164"/>
      <c r="E26" s="164"/>
      <c r="F26" s="164"/>
      <c r="G26" s="164"/>
      <c r="H26" s="429" t="s">
        <v>793</v>
      </c>
      <c r="I26" s="281" t="s">
        <v>794</v>
      </c>
    </row>
    <row r="27" spans="1:11" x14ac:dyDescent="0.25">
      <c r="A27" s="282" t="s">
        <v>766</v>
      </c>
      <c r="B27" s="158">
        <v>154.62</v>
      </c>
      <c r="C27" s="158">
        <v>73.09</v>
      </c>
      <c r="D27" s="158">
        <v>89.49</v>
      </c>
      <c r="E27" s="158">
        <v>91.37</v>
      </c>
      <c r="F27" s="158">
        <v>93.4</v>
      </c>
      <c r="G27" s="158">
        <v>224.89</v>
      </c>
      <c r="H27" s="159">
        <f>SUM(B27:G27)</f>
        <v>726.86</v>
      </c>
      <c r="I27" s="772">
        <f>SUM(H27:H28)</f>
        <v>1532.15</v>
      </c>
    </row>
    <row r="28" spans="1:11" ht="15.75" thickBot="1" x14ac:dyDescent="0.3">
      <c r="A28" s="283" t="s">
        <v>768</v>
      </c>
      <c r="B28" s="160">
        <v>62.3</v>
      </c>
      <c r="C28" s="160">
        <v>54.85</v>
      </c>
      <c r="D28" s="160">
        <v>37.9</v>
      </c>
      <c r="E28" s="160">
        <v>139.71</v>
      </c>
      <c r="F28" s="160">
        <v>167.53</v>
      </c>
      <c r="G28" s="160">
        <v>343</v>
      </c>
      <c r="H28" s="161">
        <f>SUM(B28:G28)</f>
        <v>805.29</v>
      </c>
      <c r="I28" s="773"/>
    </row>
    <row r="29" spans="1:11" x14ac:dyDescent="0.25">
      <c r="A29" s="284" t="s">
        <v>77</v>
      </c>
      <c r="B29" s="164"/>
      <c r="C29" s="164"/>
      <c r="D29" s="164"/>
      <c r="E29" s="164"/>
      <c r="F29" s="429" t="s">
        <v>793</v>
      </c>
      <c r="G29" s="281" t="s">
        <v>794</v>
      </c>
    </row>
    <row r="30" spans="1:11" x14ac:dyDescent="0.25">
      <c r="A30" s="282" t="s">
        <v>766</v>
      </c>
      <c r="B30" s="158">
        <v>438.27</v>
      </c>
      <c r="C30" s="158">
        <v>86.05</v>
      </c>
      <c r="D30" s="158">
        <v>58.64</v>
      </c>
      <c r="E30" s="158"/>
      <c r="F30" s="159">
        <f>SUM(B30:E30)</f>
        <v>582.95999999999992</v>
      </c>
      <c r="G30" s="772">
        <f>SUM(F30:F31)</f>
        <v>1441.4499999999998</v>
      </c>
    </row>
    <row r="31" spans="1:11" ht="15.75" thickBot="1" x14ac:dyDescent="0.3">
      <c r="A31" s="283" t="s">
        <v>768</v>
      </c>
      <c r="B31" s="160">
        <v>129.66999999999999</v>
      </c>
      <c r="C31" s="160">
        <v>170.36</v>
      </c>
      <c r="D31" s="160">
        <v>266.58999999999997</v>
      </c>
      <c r="E31" s="160">
        <v>291.87</v>
      </c>
      <c r="F31" s="161">
        <f>SUM(B31:E31)</f>
        <v>858.4899999999999</v>
      </c>
      <c r="G31" s="773"/>
    </row>
    <row r="32" spans="1:11" x14ac:dyDescent="0.25">
      <c r="A32" s="284" t="s">
        <v>61</v>
      </c>
      <c r="B32" s="164"/>
      <c r="C32" s="164"/>
      <c r="D32" s="164"/>
      <c r="E32" s="164"/>
      <c r="F32" s="429" t="s">
        <v>793</v>
      </c>
      <c r="G32" s="281" t="s">
        <v>794</v>
      </c>
    </row>
    <row r="33" spans="1:9" x14ac:dyDescent="0.25">
      <c r="A33" s="282" t="s">
        <v>766</v>
      </c>
      <c r="B33" s="158">
        <v>413.01</v>
      </c>
      <c r="C33" s="158">
        <v>141.21</v>
      </c>
      <c r="D33" s="158">
        <v>74.430000000000007</v>
      </c>
      <c r="E33" s="158"/>
      <c r="F33" s="159">
        <f>SUM(B33:E33)</f>
        <v>628.65000000000009</v>
      </c>
      <c r="G33" s="772">
        <f>SUM(F33:F35)</f>
        <v>1183.3000000000002</v>
      </c>
    </row>
    <row r="34" spans="1:9" x14ac:dyDescent="0.25">
      <c r="A34" s="282" t="s">
        <v>768</v>
      </c>
      <c r="B34" s="158">
        <v>42.44</v>
      </c>
      <c r="C34" s="158">
        <v>86.7</v>
      </c>
      <c r="D34" s="158">
        <v>153.6</v>
      </c>
      <c r="E34" s="158">
        <v>249.62</v>
      </c>
      <c r="F34" s="159">
        <f>SUM(B34:E34)</f>
        <v>532.36</v>
      </c>
      <c r="G34" s="772"/>
    </row>
    <row r="35" spans="1:9" ht="15.75" thickBot="1" x14ac:dyDescent="0.3">
      <c r="A35" s="282" t="s">
        <v>801</v>
      </c>
      <c r="B35" s="158">
        <v>22.29</v>
      </c>
      <c r="C35" s="158"/>
      <c r="D35" s="158"/>
      <c r="E35" s="158"/>
      <c r="F35" s="159">
        <f>SUM(B35:E35)</f>
        <v>22.29</v>
      </c>
      <c r="G35" s="772"/>
    </row>
    <row r="36" spans="1:9" x14ac:dyDescent="0.25">
      <c r="A36" s="284" t="s">
        <v>89</v>
      </c>
      <c r="B36" s="164"/>
      <c r="C36" s="164"/>
      <c r="D36" s="164"/>
      <c r="E36" s="164"/>
      <c r="F36" s="164"/>
      <c r="G36" s="164"/>
      <c r="H36" s="429" t="s">
        <v>793</v>
      </c>
      <c r="I36" s="281" t="s">
        <v>794</v>
      </c>
    </row>
    <row r="37" spans="1:9" x14ac:dyDescent="0.25">
      <c r="A37" s="282" t="s">
        <v>766</v>
      </c>
      <c r="B37" s="158">
        <v>94.73</v>
      </c>
      <c r="C37" s="158">
        <v>195.53</v>
      </c>
      <c r="D37" s="158">
        <v>90.04</v>
      </c>
      <c r="E37" s="158">
        <v>220.11</v>
      </c>
      <c r="F37" s="158"/>
      <c r="G37" s="158"/>
      <c r="H37" s="159">
        <f>SUM(B37:G37)</f>
        <v>600.41000000000008</v>
      </c>
      <c r="I37" s="772">
        <f>SUM(H37:H38)</f>
        <v>972.96</v>
      </c>
    </row>
    <row r="38" spans="1:9" ht="15.75" thickBot="1" x14ac:dyDescent="0.3">
      <c r="A38" s="283" t="s">
        <v>768</v>
      </c>
      <c r="B38" s="160">
        <v>71.510000000000005</v>
      </c>
      <c r="C38" s="160">
        <v>94.33</v>
      </c>
      <c r="D38" s="160">
        <v>31.92</v>
      </c>
      <c r="E38" s="160">
        <v>31.47</v>
      </c>
      <c r="F38" s="160">
        <v>93.04</v>
      </c>
      <c r="G38" s="160">
        <v>50.28</v>
      </c>
      <c r="H38" s="161">
        <f>SUM(B38:G38)</f>
        <v>372.54999999999995</v>
      </c>
      <c r="I38" s="773"/>
    </row>
    <row r="39" spans="1:9" x14ac:dyDescent="0.25">
      <c r="A39" s="284" t="s">
        <v>94</v>
      </c>
      <c r="B39" s="164"/>
      <c r="C39" s="164"/>
      <c r="D39" s="164"/>
      <c r="E39" s="429" t="s">
        <v>793</v>
      </c>
      <c r="F39" s="281" t="s">
        <v>794</v>
      </c>
    </row>
    <row r="40" spans="1:9" x14ac:dyDescent="0.25">
      <c r="A40" s="282" t="s">
        <v>766</v>
      </c>
      <c r="B40" s="158">
        <v>150.01</v>
      </c>
      <c r="C40" s="158">
        <v>347.38</v>
      </c>
      <c r="D40" s="158">
        <v>121.72</v>
      </c>
      <c r="E40" s="159">
        <f>SUM(B40:D40)</f>
        <v>619.11</v>
      </c>
      <c r="F40" s="772">
        <f>SUM(E40:E41)</f>
        <v>815.28</v>
      </c>
    </row>
    <row r="41" spans="1:9" ht="15.75" thickBot="1" x14ac:dyDescent="0.3">
      <c r="A41" s="282" t="s">
        <v>768</v>
      </c>
      <c r="B41" s="158">
        <v>48.22</v>
      </c>
      <c r="C41" s="158">
        <v>94.24</v>
      </c>
      <c r="D41" s="158">
        <v>53.71</v>
      </c>
      <c r="E41" s="159">
        <f>SUM(B41:D41)</f>
        <v>196.17</v>
      </c>
      <c r="F41" s="772"/>
    </row>
    <row r="42" spans="1:9" x14ac:dyDescent="0.25">
      <c r="A42" s="284" t="s">
        <v>99</v>
      </c>
      <c r="B42" s="164"/>
      <c r="C42" s="164"/>
      <c r="D42" s="164"/>
      <c r="E42" s="164"/>
      <c r="F42" s="164"/>
      <c r="G42" s="429" t="s">
        <v>793</v>
      </c>
      <c r="H42" s="281" t="s">
        <v>794</v>
      </c>
    </row>
    <row r="43" spans="1:9" x14ac:dyDescent="0.25">
      <c r="A43" s="282" t="s">
        <v>766</v>
      </c>
      <c r="B43" s="158">
        <v>237.93</v>
      </c>
      <c r="C43" s="158">
        <v>187.96</v>
      </c>
      <c r="D43" s="158">
        <v>188.14</v>
      </c>
      <c r="E43" s="158">
        <v>188.3</v>
      </c>
      <c r="F43" s="158">
        <v>241.55</v>
      </c>
      <c r="G43" s="159">
        <f>SUM(B43:F43)</f>
        <v>1043.8799999999999</v>
      </c>
      <c r="H43" s="772">
        <f>SUM(G43:G44)</f>
        <v>1451.2399999999998</v>
      </c>
    </row>
    <row r="44" spans="1:9" ht="15.75" thickBot="1" x14ac:dyDescent="0.3">
      <c r="A44" s="282" t="s">
        <v>768</v>
      </c>
      <c r="B44" s="158">
        <v>131.07</v>
      </c>
      <c r="C44" s="158">
        <v>135.05000000000001</v>
      </c>
      <c r="D44" s="158">
        <v>141.24</v>
      </c>
      <c r="E44" s="158"/>
      <c r="F44" s="158"/>
      <c r="G44" s="159">
        <f>SUM(B44:F44)</f>
        <v>407.36</v>
      </c>
      <c r="H44" s="772"/>
    </row>
    <row r="45" spans="1:9" x14ac:dyDescent="0.25">
      <c r="A45" s="284" t="s">
        <v>104</v>
      </c>
      <c r="B45" s="164"/>
      <c r="C45" s="164"/>
      <c r="D45" s="164"/>
      <c r="E45" s="164"/>
      <c r="F45" s="164"/>
      <c r="G45" s="164"/>
      <c r="H45" s="429" t="s">
        <v>793</v>
      </c>
      <c r="I45" s="281" t="s">
        <v>794</v>
      </c>
    </row>
    <row r="46" spans="1:9" x14ac:dyDescent="0.25">
      <c r="A46" s="282" t="s">
        <v>766</v>
      </c>
      <c r="B46" s="158">
        <v>164.74</v>
      </c>
      <c r="C46" s="158">
        <v>206.74</v>
      </c>
      <c r="D46" s="158">
        <v>241.89</v>
      </c>
      <c r="E46" s="158">
        <v>262.2</v>
      </c>
      <c r="F46" s="158">
        <v>279.33</v>
      </c>
      <c r="G46" s="158">
        <v>294</v>
      </c>
      <c r="H46" s="159">
        <f>SUM(B46:G46)</f>
        <v>1448.8999999999999</v>
      </c>
      <c r="I46" s="772">
        <f>SUM(H46:H47)</f>
        <v>1900.7399999999998</v>
      </c>
    </row>
    <row r="47" spans="1:9" ht="15.75" thickBot="1" x14ac:dyDescent="0.3">
      <c r="A47" s="283" t="s">
        <v>768</v>
      </c>
      <c r="B47" s="160">
        <v>152.34</v>
      </c>
      <c r="C47" s="160">
        <v>167.69</v>
      </c>
      <c r="D47" s="160">
        <v>131.81</v>
      </c>
      <c r="E47" s="160" t="s">
        <v>796</v>
      </c>
      <c r="F47" s="160" t="s">
        <v>796</v>
      </c>
      <c r="G47" s="160"/>
      <c r="H47" s="161">
        <f>SUM(B47:G47)</f>
        <v>451.84</v>
      </c>
      <c r="I47" s="773"/>
    </row>
    <row r="48" spans="1:9" x14ac:dyDescent="0.25">
      <c r="A48" s="284" t="s">
        <v>497</v>
      </c>
      <c r="B48" s="164"/>
      <c r="C48" s="164"/>
      <c r="D48" s="164"/>
      <c r="E48" s="164"/>
      <c r="F48" s="429" t="s">
        <v>793</v>
      </c>
      <c r="G48" s="281" t="s">
        <v>794</v>
      </c>
    </row>
    <row r="49" spans="1:9" x14ac:dyDescent="0.25">
      <c r="A49" s="282" t="s">
        <v>766</v>
      </c>
      <c r="B49" s="158">
        <v>119.85</v>
      </c>
      <c r="C49" s="158">
        <v>182.97</v>
      </c>
      <c r="D49" s="158"/>
      <c r="E49" s="158"/>
      <c r="F49" s="159">
        <f>SUM(B49:E49)</f>
        <v>302.82</v>
      </c>
      <c r="G49" s="772">
        <f>SUM(F49:F50)</f>
        <v>662.27</v>
      </c>
    </row>
    <row r="50" spans="1:9" ht="15.75" thickBot="1" x14ac:dyDescent="0.3">
      <c r="A50" s="283" t="s">
        <v>768</v>
      </c>
      <c r="B50" s="160">
        <v>101.65</v>
      </c>
      <c r="C50" s="160">
        <v>84.97</v>
      </c>
      <c r="D50" s="160">
        <v>95.89</v>
      </c>
      <c r="E50" s="160">
        <v>76.94</v>
      </c>
      <c r="F50" s="161">
        <f>SUM(B50:E50)</f>
        <v>359.45</v>
      </c>
      <c r="G50" s="773"/>
    </row>
    <row r="51" spans="1:9" x14ac:dyDescent="0.25">
      <c r="A51" s="284" t="s">
        <v>109</v>
      </c>
      <c r="B51" s="164"/>
      <c r="C51" s="164"/>
      <c r="D51" s="164"/>
      <c r="E51" s="164"/>
      <c r="F51" s="429" t="s">
        <v>793</v>
      </c>
      <c r="G51" s="281" t="s">
        <v>794</v>
      </c>
    </row>
    <row r="52" spans="1:9" x14ac:dyDescent="0.25">
      <c r="A52" s="282" t="s">
        <v>766</v>
      </c>
      <c r="B52" s="158">
        <v>434.3</v>
      </c>
      <c r="C52" s="158"/>
      <c r="D52" s="158"/>
      <c r="E52" s="158"/>
      <c r="F52" s="159">
        <f>SUM(B52:E52)</f>
        <v>434.3</v>
      </c>
      <c r="G52" s="772">
        <f>SUM(F52:F54)</f>
        <v>1653.38</v>
      </c>
    </row>
    <row r="53" spans="1:9" x14ac:dyDescent="0.25">
      <c r="A53" s="282" t="s">
        <v>768</v>
      </c>
      <c r="B53" s="158">
        <v>175.7</v>
      </c>
      <c r="C53" s="158">
        <v>146.79</v>
      </c>
      <c r="D53" s="158">
        <v>163.38999999999999</v>
      </c>
      <c r="E53" s="158">
        <v>212.23</v>
      </c>
      <c r="F53" s="159">
        <f>SUM(B53:E53)</f>
        <v>698.11</v>
      </c>
      <c r="G53" s="772"/>
    </row>
    <row r="54" spans="1:9" ht="15.75" thickBot="1" x14ac:dyDescent="0.3">
      <c r="A54" s="283" t="s">
        <v>789</v>
      </c>
      <c r="B54" s="160">
        <v>520.97</v>
      </c>
      <c r="C54" s="160"/>
      <c r="D54" s="160"/>
      <c r="E54" s="160"/>
      <c r="F54" s="161">
        <f>SUM(B54:E54)</f>
        <v>520.97</v>
      </c>
      <c r="G54" s="773"/>
    </row>
    <row r="55" spans="1:9" x14ac:dyDescent="0.25">
      <c r="A55" s="284" t="s">
        <v>114</v>
      </c>
      <c r="B55" s="164"/>
      <c r="C55" s="164"/>
      <c r="D55" s="429" t="s">
        <v>793</v>
      </c>
      <c r="E55" s="281" t="s">
        <v>794</v>
      </c>
    </row>
    <row r="56" spans="1:9" x14ac:dyDescent="0.25">
      <c r="A56" s="282" t="s">
        <v>766</v>
      </c>
      <c r="B56" s="158">
        <v>15.18</v>
      </c>
      <c r="C56" s="158">
        <v>94.78</v>
      </c>
      <c r="D56" s="159">
        <f>SUM(B56:C56)</f>
        <v>109.96000000000001</v>
      </c>
      <c r="E56" s="772">
        <f>SUM(D56:D57)</f>
        <v>384.65999999999997</v>
      </c>
    </row>
    <row r="57" spans="1:9" ht="15.75" thickBot="1" x14ac:dyDescent="0.3">
      <c r="A57" s="282" t="s">
        <v>768</v>
      </c>
      <c r="B57" s="158">
        <v>96.35</v>
      </c>
      <c r="C57" s="158">
        <v>178.35</v>
      </c>
      <c r="D57" s="159">
        <f>SUM(B57:C57)</f>
        <v>274.7</v>
      </c>
      <c r="E57" s="772"/>
    </row>
    <row r="58" spans="1:9" x14ac:dyDescent="0.25">
      <c r="A58" s="284" t="s">
        <v>118</v>
      </c>
      <c r="B58" s="164"/>
      <c r="C58" s="164"/>
      <c r="D58" s="164"/>
      <c r="E58" s="164"/>
      <c r="F58" s="164"/>
      <c r="G58" s="164"/>
      <c r="H58" s="429" t="s">
        <v>793</v>
      </c>
      <c r="I58" s="281" t="s">
        <v>794</v>
      </c>
    </row>
    <row r="59" spans="1:9" x14ac:dyDescent="0.25">
      <c r="A59" s="282" t="s">
        <v>766</v>
      </c>
      <c r="B59" s="158">
        <v>245.6</v>
      </c>
      <c r="C59" s="158">
        <v>158.19</v>
      </c>
      <c r="D59" s="158">
        <v>106.45</v>
      </c>
      <c r="E59" s="158">
        <v>137.08000000000001</v>
      </c>
      <c r="F59" s="158">
        <v>127.76</v>
      </c>
      <c r="G59" s="158">
        <v>104.7</v>
      </c>
      <c r="H59" s="159">
        <f>SUM(B59:G59)</f>
        <v>879.78</v>
      </c>
      <c r="I59" s="772">
        <f>SUM(H59:H60)</f>
        <v>1131.57</v>
      </c>
    </row>
    <row r="60" spans="1:9" ht="15.75" thickBot="1" x14ac:dyDescent="0.3">
      <c r="A60" s="283" t="s">
        <v>768</v>
      </c>
      <c r="B60" s="160">
        <v>55.01</v>
      </c>
      <c r="C60" s="160">
        <v>64.22</v>
      </c>
      <c r="D60" s="160">
        <v>132.56</v>
      </c>
      <c r="E60" s="160"/>
      <c r="F60" s="160"/>
      <c r="G60" s="160"/>
      <c r="H60" s="161">
        <f>SUM(B60:G60)</f>
        <v>251.79</v>
      </c>
      <c r="I60" s="773"/>
    </row>
    <row r="61" spans="1:9" x14ac:dyDescent="0.25">
      <c r="A61" s="284" t="s">
        <v>510</v>
      </c>
      <c r="B61" s="164"/>
      <c r="C61" s="164"/>
      <c r="D61" s="164"/>
      <c r="E61" s="164"/>
      <c r="F61" s="164"/>
      <c r="G61" s="164"/>
      <c r="H61" s="429" t="s">
        <v>793</v>
      </c>
      <c r="I61" s="281" t="s">
        <v>794</v>
      </c>
    </row>
    <row r="62" spans="1:9" x14ac:dyDescent="0.25">
      <c r="A62" s="282" t="s">
        <v>766</v>
      </c>
      <c r="B62" s="158">
        <v>106.57</v>
      </c>
      <c r="C62" s="158">
        <v>50.26</v>
      </c>
      <c r="D62" s="158">
        <v>545.08000000000004</v>
      </c>
      <c r="E62" s="158">
        <v>276.56</v>
      </c>
      <c r="F62" s="158"/>
      <c r="G62" s="158"/>
      <c r="H62" s="159">
        <f>SUM(B62:G62)</f>
        <v>978.47</v>
      </c>
      <c r="I62" s="772">
        <f>SUM(H62:H64)</f>
        <v>1918.1499999999999</v>
      </c>
    </row>
    <row r="63" spans="1:9" x14ac:dyDescent="0.25">
      <c r="A63" s="282" t="s">
        <v>768</v>
      </c>
      <c r="B63" s="158">
        <v>115.94</v>
      </c>
      <c r="C63" s="158">
        <v>43.78</v>
      </c>
      <c r="D63" s="158">
        <v>183.07</v>
      </c>
      <c r="E63" s="158">
        <v>167.45</v>
      </c>
      <c r="F63" s="158">
        <v>157.41</v>
      </c>
      <c r="G63" s="158">
        <v>147.68</v>
      </c>
      <c r="H63" s="159">
        <f>SUM(B63:G63)</f>
        <v>815.32999999999993</v>
      </c>
      <c r="I63" s="772"/>
    </row>
    <row r="64" spans="1:9" ht="15.75" thickBot="1" x14ac:dyDescent="0.3">
      <c r="A64" s="283" t="s">
        <v>789</v>
      </c>
      <c r="B64" s="160">
        <v>124.35</v>
      </c>
      <c r="C64" s="160"/>
      <c r="D64" s="160"/>
      <c r="E64" s="160"/>
      <c r="F64" s="160"/>
      <c r="G64" s="160"/>
      <c r="H64" s="161">
        <f>SUM(B64:G64)</f>
        <v>124.35</v>
      </c>
      <c r="I64" s="773"/>
    </row>
    <row r="65" spans="1:16" x14ac:dyDescent="0.25">
      <c r="A65" s="284" t="s">
        <v>802</v>
      </c>
      <c r="B65" s="164"/>
      <c r="C65" s="164"/>
      <c r="D65" s="164"/>
      <c r="E65" s="164"/>
      <c r="F65" s="164"/>
      <c r="G65" s="164"/>
      <c r="H65" s="429" t="s">
        <v>793</v>
      </c>
      <c r="I65" s="281" t="s">
        <v>794</v>
      </c>
    </row>
    <row r="66" spans="1:16" x14ac:dyDescent="0.25">
      <c r="A66" s="282" t="s">
        <v>766</v>
      </c>
      <c r="B66" s="158">
        <v>263.17</v>
      </c>
      <c r="C66" s="158">
        <v>133.76</v>
      </c>
      <c r="D66" s="158">
        <v>142.99</v>
      </c>
      <c r="E66" s="158">
        <v>132.79</v>
      </c>
      <c r="F66" s="158">
        <v>293.74</v>
      </c>
      <c r="G66" s="158">
        <v>311.49</v>
      </c>
      <c r="H66" s="159">
        <f>SUM(B66:G66)</f>
        <v>1277.94</v>
      </c>
      <c r="I66" s="772">
        <f>SUM(H66:H67)</f>
        <v>1508.03</v>
      </c>
    </row>
    <row r="67" spans="1:16" ht="15.75" thickBot="1" x14ac:dyDescent="0.3">
      <c r="A67" s="282" t="s">
        <v>768</v>
      </c>
      <c r="B67" s="158">
        <v>135.26</v>
      </c>
      <c r="C67" s="158">
        <v>94.83</v>
      </c>
      <c r="D67" s="158"/>
      <c r="E67" s="158"/>
      <c r="F67" s="158"/>
      <c r="G67" s="158"/>
      <c r="H67" s="159">
        <f>SUM(B67:G67)</f>
        <v>230.08999999999997</v>
      </c>
      <c r="I67" s="772"/>
    </row>
    <row r="68" spans="1:16" x14ac:dyDescent="0.25">
      <c r="A68" s="284" t="s">
        <v>533</v>
      </c>
      <c r="B68" s="164"/>
      <c r="C68" s="164"/>
      <c r="D68" s="164"/>
      <c r="E68" s="164"/>
      <c r="F68" s="164"/>
      <c r="G68" s="164"/>
      <c r="H68" s="164"/>
      <c r="I68" s="164"/>
      <c r="J68" s="164"/>
      <c r="K68" s="429" t="s">
        <v>793</v>
      </c>
      <c r="L68" s="281" t="s">
        <v>794</v>
      </c>
    </row>
    <row r="69" spans="1:16" x14ac:dyDescent="0.25">
      <c r="A69" s="282" t="s">
        <v>766</v>
      </c>
      <c r="B69" s="158">
        <v>140.28</v>
      </c>
      <c r="C69" s="158">
        <v>207.24</v>
      </c>
      <c r="D69" s="158">
        <v>146.88999999999999</v>
      </c>
      <c r="E69" s="158">
        <v>385.41</v>
      </c>
      <c r="F69" s="158">
        <v>402</v>
      </c>
      <c r="G69" s="158"/>
      <c r="H69" s="158"/>
      <c r="I69" s="158"/>
      <c r="J69" s="158"/>
      <c r="K69" s="159">
        <f>SUM(B69:J69)</f>
        <v>1281.82</v>
      </c>
      <c r="L69" s="772">
        <f>SUM(K69:K70)</f>
        <v>2098.4899999999998</v>
      </c>
    </row>
    <row r="70" spans="1:16" ht="15.75" thickBot="1" x14ac:dyDescent="0.3">
      <c r="A70" s="283" t="s">
        <v>768</v>
      </c>
      <c r="B70" s="160">
        <v>128.76</v>
      </c>
      <c r="C70" s="160">
        <v>112.66</v>
      </c>
      <c r="D70" s="160">
        <v>60.2</v>
      </c>
      <c r="E70" s="160">
        <v>57.54</v>
      </c>
      <c r="F70" s="160">
        <v>208.58</v>
      </c>
      <c r="G70" s="160">
        <v>70.36</v>
      </c>
      <c r="H70" s="160">
        <v>67.39</v>
      </c>
      <c r="I70" s="160">
        <v>55.37</v>
      </c>
      <c r="J70" s="160">
        <v>55.81</v>
      </c>
      <c r="K70" s="161">
        <f>SUM(B70:J70)</f>
        <v>816.67000000000007</v>
      </c>
      <c r="L70" s="773"/>
    </row>
    <row r="71" spans="1:16" x14ac:dyDescent="0.25">
      <c r="A71" s="284" t="s">
        <v>803</v>
      </c>
      <c r="B71" s="164"/>
      <c r="C71" s="164"/>
      <c r="D71" s="164"/>
      <c r="E71" s="164"/>
      <c r="F71" s="164"/>
      <c r="G71" s="164"/>
      <c r="H71" s="164"/>
      <c r="I71" s="164"/>
      <c r="J71" s="164"/>
      <c r="K71" s="429" t="s">
        <v>793</v>
      </c>
      <c r="L71" s="281" t="s">
        <v>794</v>
      </c>
    </row>
    <row r="72" spans="1:16" x14ac:dyDescent="0.25">
      <c r="A72" s="282" t="s">
        <v>766</v>
      </c>
      <c r="B72" s="158">
        <v>613.58000000000004</v>
      </c>
      <c r="C72" s="158">
        <v>458.79</v>
      </c>
      <c r="D72" s="158">
        <v>163.47999999999999</v>
      </c>
      <c r="E72" s="158">
        <v>712.53</v>
      </c>
      <c r="F72" s="158"/>
      <c r="G72" s="158"/>
      <c r="H72" s="158"/>
      <c r="I72" s="158"/>
      <c r="J72" s="158"/>
      <c r="K72" s="159">
        <f>SUM(B72:J72)</f>
        <v>1948.38</v>
      </c>
      <c r="L72" s="772">
        <f>SUM(K72:K73)</f>
        <v>2910.16</v>
      </c>
    </row>
    <row r="73" spans="1:16" ht="15.75" thickBot="1" x14ac:dyDescent="0.3">
      <c r="A73" s="283" t="s">
        <v>768</v>
      </c>
      <c r="B73" s="160">
        <v>123.54</v>
      </c>
      <c r="C73" s="160">
        <v>78.290000000000006</v>
      </c>
      <c r="D73" s="160">
        <v>56.76</v>
      </c>
      <c r="E73" s="160">
        <v>98.82</v>
      </c>
      <c r="F73" s="160">
        <v>158.1</v>
      </c>
      <c r="G73" s="160">
        <v>104.41</v>
      </c>
      <c r="H73" s="160">
        <v>162.5</v>
      </c>
      <c r="I73" s="160">
        <v>79.83</v>
      </c>
      <c r="J73" s="160">
        <v>99.53</v>
      </c>
      <c r="K73" s="161">
        <f>SUM(B73:J73)</f>
        <v>961.78</v>
      </c>
      <c r="L73" s="773"/>
    </row>
    <row r="74" spans="1:16" x14ac:dyDescent="0.25">
      <c r="A74" s="284" t="s">
        <v>804</v>
      </c>
      <c r="B74" s="164"/>
      <c r="C74" s="164"/>
      <c r="D74" s="164"/>
      <c r="E74" s="164"/>
      <c r="F74" s="164"/>
      <c r="G74" s="164"/>
      <c r="H74" s="164"/>
      <c r="I74" s="429" t="s">
        <v>793</v>
      </c>
      <c r="J74" s="281" t="s">
        <v>794</v>
      </c>
    </row>
    <row r="75" spans="1:16" x14ac:dyDescent="0.25">
      <c r="A75" s="282" t="s">
        <v>766</v>
      </c>
      <c r="B75" s="158">
        <v>197.23</v>
      </c>
      <c r="C75" s="158">
        <v>257.88</v>
      </c>
      <c r="D75" s="158"/>
      <c r="E75" s="158"/>
      <c r="F75" s="158"/>
      <c r="G75" s="158"/>
      <c r="H75" s="158"/>
      <c r="I75" s="159">
        <f>SUM(B75:H75)</f>
        <v>455.11</v>
      </c>
      <c r="J75" s="772">
        <f>SUM(I75:I76)</f>
        <v>937.98</v>
      </c>
    </row>
    <row r="76" spans="1:16" ht="15.75" thickBot="1" x14ac:dyDescent="0.3">
      <c r="A76" s="283" t="s">
        <v>768</v>
      </c>
      <c r="B76" s="160">
        <v>60.93</v>
      </c>
      <c r="C76" s="160">
        <v>61.2</v>
      </c>
      <c r="D76" s="160">
        <v>62.21</v>
      </c>
      <c r="E76" s="160">
        <v>33.96</v>
      </c>
      <c r="F76" s="160">
        <v>60.8</v>
      </c>
      <c r="G76" s="160">
        <v>61.66</v>
      </c>
      <c r="H76" s="160">
        <v>142.11000000000001</v>
      </c>
      <c r="I76" s="161">
        <f>SUM(B76:H76)</f>
        <v>482.87</v>
      </c>
      <c r="J76" s="773"/>
    </row>
    <row r="77" spans="1:16" x14ac:dyDescent="0.25">
      <c r="A77" s="284" t="s">
        <v>805</v>
      </c>
      <c r="B77" s="164"/>
      <c r="C77" s="164"/>
      <c r="D77" s="164"/>
      <c r="E77" s="429" t="s">
        <v>793</v>
      </c>
      <c r="F77" s="281" t="s">
        <v>794</v>
      </c>
    </row>
    <row r="78" spans="1:16" x14ac:dyDescent="0.25">
      <c r="A78" s="282" t="s">
        <v>766</v>
      </c>
      <c r="B78" s="158">
        <v>182.35</v>
      </c>
      <c r="C78" s="158"/>
      <c r="D78" s="158"/>
      <c r="E78" s="159">
        <f>SUM(B78:D78)</f>
        <v>182.35</v>
      </c>
      <c r="F78" s="772">
        <f>SUM(E78:E79)</f>
        <v>322.21000000000004</v>
      </c>
    </row>
    <row r="79" spans="1:16" ht="15.75" thickBot="1" x14ac:dyDescent="0.3">
      <c r="A79" s="282" t="s">
        <v>768</v>
      </c>
      <c r="B79" s="158">
        <v>26.62</v>
      </c>
      <c r="C79" s="158">
        <v>59.36</v>
      </c>
      <c r="D79" s="158">
        <v>53.88</v>
      </c>
      <c r="E79" s="159">
        <f>SUM(B79:D79)</f>
        <v>139.86000000000001</v>
      </c>
      <c r="F79" s="772"/>
    </row>
    <row r="80" spans="1:16" x14ac:dyDescent="0.25">
      <c r="A80" s="284" t="s">
        <v>806</v>
      </c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429" t="s">
        <v>793</v>
      </c>
      <c r="P80" s="281" t="s">
        <v>794</v>
      </c>
    </row>
    <row r="81" spans="1:21" x14ac:dyDescent="0.25">
      <c r="A81" s="282" t="s">
        <v>766</v>
      </c>
      <c r="B81" s="158">
        <v>328.4</v>
      </c>
      <c r="C81" s="158">
        <v>318.63</v>
      </c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9">
        <f>SUM(B81:N81)</f>
        <v>647.03</v>
      </c>
      <c r="P81" s="772">
        <f>SUM(O81:O82)</f>
        <v>1160.81</v>
      </c>
    </row>
    <row r="82" spans="1:21" ht="15.75" thickBot="1" x14ac:dyDescent="0.3">
      <c r="A82" s="283" t="s">
        <v>768</v>
      </c>
      <c r="B82" s="160">
        <v>31.45</v>
      </c>
      <c r="C82" s="160">
        <v>48.31</v>
      </c>
      <c r="D82" s="160">
        <v>31.15</v>
      </c>
      <c r="E82" s="160">
        <v>38.4</v>
      </c>
      <c r="F82" s="160">
        <v>31.14</v>
      </c>
      <c r="G82" s="160">
        <v>31.32</v>
      </c>
      <c r="H82" s="160">
        <v>30.83</v>
      </c>
      <c r="I82" s="160">
        <v>31.27</v>
      </c>
      <c r="J82" s="160">
        <v>30.93</v>
      </c>
      <c r="K82" s="160">
        <v>31.17</v>
      </c>
      <c r="L82" s="160">
        <v>47.97</v>
      </c>
      <c r="M82" s="160">
        <v>47.35</v>
      </c>
      <c r="N82" s="160">
        <v>82.49</v>
      </c>
      <c r="O82" s="161">
        <f>SUM(B82:N82)</f>
        <v>513.78</v>
      </c>
      <c r="P82" s="773"/>
    </row>
    <row r="83" spans="1:21" x14ac:dyDescent="0.25">
      <c r="A83" s="284" t="s">
        <v>807</v>
      </c>
      <c r="B83" s="164"/>
      <c r="C83" s="164" t="s">
        <v>796</v>
      </c>
      <c r="D83" s="429" t="s">
        <v>793</v>
      </c>
      <c r="E83" s="281" t="s">
        <v>794</v>
      </c>
    </row>
    <row r="84" spans="1:21" x14ac:dyDescent="0.25">
      <c r="A84" s="282" t="s">
        <v>766</v>
      </c>
      <c r="B84" s="158">
        <v>60.1</v>
      </c>
      <c r="C84" s="158">
        <v>52.73</v>
      </c>
      <c r="D84" s="159">
        <f>SUM(B84:C84)</f>
        <v>112.83</v>
      </c>
      <c r="E84" s="772">
        <f>SUM(D84:D85)</f>
        <v>389.33</v>
      </c>
    </row>
    <row r="85" spans="1:21" ht="15.75" thickBot="1" x14ac:dyDescent="0.3">
      <c r="A85" s="283" t="s">
        <v>768</v>
      </c>
      <c r="B85" s="160">
        <v>130.06</v>
      </c>
      <c r="C85" s="160">
        <v>146.44</v>
      </c>
      <c r="D85" s="161">
        <f>SUM(B85:C85)</f>
        <v>276.5</v>
      </c>
      <c r="E85" s="773"/>
    </row>
    <row r="86" spans="1:21" x14ac:dyDescent="0.25">
      <c r="A86" s="284" t="s">
        <v>808</v>
      </c>
      <c r="B86" s="164"/>
      <c r="C86" s="164"/>
      <c r="D86" s="429" t="s">
        <v>793</v>
      </c>
      <c r="E86" s="281" t="s">
        <v>794</v>
      </c>
    </row>
    <row r="87" spans="1:21" x14ac:dyDescent="0.25">
      <c r="A87" s="282" t="s">
        <v>766</v>
      </c>
      <c r="B87" s="158">
        <v>72.260000000000005</v>
      </c>
      <c r="C87" s="158"/>
      <c r="D87" s="159">
        <f>SUM(B87:C87)</f>
        <v>72.260000000000005</v>
      </c>
      <c r="E87" s="772">
        <f>SUM(D87:D88)</f>
        <v>175.51</v>
      </c>
    </row>
    <row r="88" spans="1:21" ht="15.75" thickBot="1" x14ac:dyDescent="0.3">
      <c r="A88" s="283" t="s">
        <v>768</v>
      </c>
      <c r="B88" s="160">
        <v>53.13</v>
      </c>
      <c r="C88" s="160">
        <v>50.12</v>
      </c>
      <c r="D88" s="161">
        <f>SUM(B88:C88)</f>
        <v>103.25</v>
      </c>
      <c r="E88" s="773"/>
    </row>
    <row r="89" spans="1:21" x14ac:dyDescent="0.25">
      <c r="A89" s="284" t="s">
        <v>809</v>
      </c>
      <c r="B89" s="164"/>
      <c r="C89" s="164"/>
      <c r="D89" s="429" t="s">
        <v>793</v>
      </c>
      <c r="E89" s="281" t="s">
        <v>794</v>
      </c>
    </row>
    <row r="90" spans="1:21" x14ac:dyDescent="0.25">
      <c r="A90" s="282" t="s">
        <v>766</v>
      </c>
      <c r="B90" s="158">
        <v>196.7</v>
      </c>
      <c r="C90" s="158">
        <v>107.53</v>
      </c>
      <c r="D90" s="159">
        <f>SUM(B90:C90)</f>
        <v>304.23</v>
      </c>
      <c r="E90" s="772">
        <f>SUM(D90:D91)</f>
        <v>432.14</v>
      </c>
    </row>
    <row r="91" spans="1:21" ht="15.75" thickBot="1" x14ac:dyDescent="0.3">
      <c r="A91" s="282" t="s">
        <v>768</v>
      </c>
      <c r="B91" s="158">
        <v>75.13</v>
      </c>
      <c r="C91" s="158">
        <v>52.78</v>
      </c>
      <c r="D91" s="159">
        <f>SUM(B91:C91)</f>
        <v>127.91</v>
      </c>
      <c r="E91" s="772"/>
    </row>
    <row r="92" spans="1:21" x14ac:dyDescent="0.25">
      <c r="A92" s="284" t="s">
        <v>810</v>
      </c>
      <c r="B92" s="164"/>
      <c r="C92" s="164"/>
      <c r="D92" s="164"/>
      <c r="E92" s="429" t="s">
        <v>793</v>
      </c>
      <c r="F92" s="281" t="s">
        <v>794</v>
      </c>
    </row>
    <row r="93" spans="1:21" x14ac:dyDescent="0.25">
      <c r="A93" s="282" t="s">
        <v>766</v>
      </c>
      <c r="B93" s="158">
        <v>112.85</v>
      </c>
      <c r="C93" s="158">
        <v>112.98</v>
      </c>
      <c r="D93" s="158">
        <v>119.2</v>
      </c>
      <c r="E93" s="159">
        <f>SUM(B93:D93)</f>
        <v>345.03</v>
      </c>
      <c r="F93" s="772">
        <f>SUM(E93:E94)</f>
        <v>554.82999999999993</v>
      </c>
    </row>
    <row r="94" spans="1:21" ht="15.75" thickBot="1" x14ac:dyDescent="0.3">
      <c r="A94" s="282" t="s">
        <v>768</v>
      </c>
      <c r="B94" s="158">
        <v>131.18</v>
      </c>
      <c r="C94" s="158">
        <v>78.62</v>
      </c>
      <c r="D94" s="158"/>
      <c r="E94" s="159">
        <f>SUM(B94:D94)</f>
        <v>209.8</v>
      </c>
      <c r="F94" s="772"/>
    </row>
    <row r="95" spans="1:21" x14ac:dyDescent="0.25">
      <c r="A95" s="284" t="s">
        <v>811</v>
      </c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429" t="s">
        <v>793</v>
      </c>
      <c r="U95" s="281" t="s">
        <v>794</v>
      </c>
    </row>
    <row r="96" spans="1:21" x14ac:dyDescent="0.25">
      <c r="A96" s="282" t="s">
        <v>766</v>
      </c>
      <c r="B96" s="158">
        <v>106.58</v>
      </c>
      <c r="C96" s="158">
        <v>212.81</v>
      </c>
      <c r="D96" s="158">
        <v>212.9</v>
      </c>
      <c r="E96" s="158">
        <v>212.98</v>
      </c>
      <c r="F96" s="158">
        <v>213.06</v>
      </c>
      <c r="G96" s="158">
        <v>213.14</v>
      </c>
      <c r="H96" s="158">
        <v>87.77</v>
      </c>
      <c r="I96" s="158">
        <v>87.03</v>
      </c>
      <c r="J96" s="158">
        <v>85.87</v>
      </c>
      <c r="K96" s="158">
        <v>85.73</v>
      </c>
      <c r="L96" s="158">
        <v>72.92</v>
      </c>
      <c r="M96" s="158">
        <v>73.02</v>
      </c>
      <c r="N96" s="158">
        <v>70.33</v>
      </c>
      <c r="O96" s="158">
        <v>70.319999999999993</v>
      </c>
      <c r="P96" s="158">
        <v>70.260000000000005</v>
      </c>
      <c r="Q96" s="158">
        <v>67.56</v>
      </c>
      <c r="R96" s="158">
        <v>336.81</v>
      </c>
      <c r="S96" s="158">
        <v>365.69</v>
      </c>
      <c r="T96" s="159">
        <f>SUM(B96:S96)</f>
        <v>2644.7799999999997</v>
      </c>
      <c r="U96" s="772">
        <f>SUM(T96:T97)</f>
        <v>3655.2299999999996</v>
      </c>
    </row>
    <row r="97" spans="1:21" ht="15.75" thickBot="1" x14ac:dyDescent="0.3">
      <c r="A97" s="283" t="s">
        <v>768</v>
      </c>
      <c r="B97" s="160">
        <v>171.59</v>
      </c>
      <c r="C97" s="160">
        <v>171.8</v>
      </c>
      <c r="D97" s="160">
        <v>217.67</v>
      </c>
      <c r="E97" s="160">
        <v>202.59</v>
      </c>
      <c r="F97" s="160">
        <v>246.8</v>
      </c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1">
        <f>SUM(B97:S97)</f>
        <v>1010.45</v>
      </c>
      <c r="U97" s="773"/>
    </row>
    <row r="98" spans="1:21" x14ac:dyDescent="0.25">
      <c r="A98" s="284" t="s">
        <v>812</v>
      </c>
      <c r="B98" s="164"/>
      <c r="C98" s="164"/>
      <c r="D98" s="164"/>
      <c r="E98" s="164"/>
      <c r="F98" s="164"/>
      <c r="G98" s="164"/>
      <c r="H98" s="164"/>
      <c r="I98" s="164"/>
      <c r="J98" s="164"/>
      <c r="K98" s="429" t="s">
        <v>793</v>
      </c>
      <c r="L98" s="281" t="s">
        <v>794</v>
      </c>
    </row>
    <row r="99" spans="1:21" x14ac:dyDescent="0.25">
      <c r="A99" s="282" t="s">
        <v>766</v>
      </c>
      <c r="B99" s="158">
        <v>114.39</v>
      </c>
      <c r="C99" s="158">
        <v>76.88</v>
      </c>
      <c r="D99" s="158">
        <v>122.02</v>
      </c>
      <c r="E99" s="158">
        <v>218.41</v>
      </c>
      <c r="F99" s="158">
        <v>208.12</v>
      </c>
      <c r="G99" s="158">
        <v>136.47999999999999</v>
      </c>
      <c r="H99" s="158">
        <v>465.03</v>
      </c>
      <c r="I99" s="158">
        <v>146.06</v>
      </c>
      <c r="J99" s="158">
        <v>137.31</v>
      </c>
      <c r="K99" s="159">
        <f>SUM(B99:J99)</f>
        <v>1624.6999999999998</v>
      </c>
      <c r="L99" s="772">
        <f>SUM(K99:K100)</f>
        <v>2962.87</v>
      </c>
    </row>
    <row r="100" spans="1:21" ht="15.75" thickBot="1" x14ac:dyDescent="0.3">
      <c r="A100" s="283" t="s">
        <v>768</v>
      </c>
      <c r="B100" s="160">
        <v>174.15</v>
      </c>
      <c r="C100" s="160">
        <v>174.9</v>
      </c>
      <c r="D100" s="160">
        <v>108.85</v>
      </c>
      <c r="E100" s="160">
        <v>74.3</v>
      </c>
      <c r="F100" s="160">
        <v>77.930000000000007</v>
      </c>
      <c r="G100" s="160">
        <v>205.35</v>
      </c>
      <c r="H100" s="160">
        <v>120.46</v>
      </c>
      <c r="I100" s="160">
        <v>193.11</v>
      </c>
      <c r="J100" s="160">
        <v>209.12</v>
      </c>
      <c r="K100" s="161">
        <f>SUM(B100:J100)</f>
        <v>1338.17</v>
      </c>
      <c r="L100" s="773"/>
    </row>
    <row r="101" spans="1:21" ht="15.75" thickBot="1" x14ac:dyDescent="0.3">
      <c r="A101" s="284" t="s">
        <v>549</v>
      </c>
      <c r="B101" s="164"/>
      <c r="C101" s="164"/>
      <c r="D101" s="429" t="s">
        <v>793</v>
      </c>
      <c r="E101" s="281" t="s">
        <v>794</v>
      </c>
    </row>
    <row r="102" spans="1:21" x14ac:dyDescent="0.25">
      <c r="A102" s="282" t="s">
        <v>766</v>
      </c>
      <c r="B102" s="158">
        <v>74.14</v>
      </c>
      <c r="C102" s="158"/>
      <c r="D102" s="159">
        <f>SUM(B102:C102)</f>
        <v>74.14</v>
      </c>
      <c r="E102" s="858">
        <f>SUM(D102:D103)</f>
        <v>591.59</v>
      </c>
    </row>
    <row r="103" spans="1:21" ht="15.75" thickBot="1" x14ac:dyDescent="0.3">
      <c r="A103" s="283" t="s">
        <v>768</v>
      </c>
      <c r="B103" s="160">
        <v>471.45</v>
      </c>
      <c r="C103" s="160">
        <v>46</v>
      </c>
      <c r="D103" s="161">
        <f>SUM(B103:C103)</f>
        <v>517.45000000000005</v>
      </c>
      <c r="E103" s="859"/>
    </row>
    <row r="104" spans="1:21" x14ac:dyDescent="0.25">
      <c r="A104" s="284" t="s">
        <v>522</v>
      </c>
      <c r="B104" s="164"/>
      <c r="C104" s="429" t="s">
        <v>793</v>
      </c>
      <c r="D104" s="281" t="s">
        <v>794</v>
      </c>
    </row>
    <row r="105" spans="1:21" ht="15.75" thickBot="1" x14ac:dyDescent="0.3">
      <c r="A105" s="283" t="s">
        <v>766</v>
      </c>
      <c r="B105" s="160">
        <v>69.73</v>
      </c>
      <c r="C105" s="161">
        <f>SUM(B105)</f>
        <v>69.73</v>
      </c>
      <c r="D105" s="443">
        <f>C105</f>
        <v>69.73</v>
      </c>
    </row>
    <row r="106" spans="1:21" x14ac:dyDescent="0.25">
      <c r="A106" s="275" t="s">
        <v>798</v>
      </c>
      <c r="B106" s="178" t="s">
        <v>777</v>
      </c>
      <c r="C106" s="178" t="s">
        <v>781</v>
      </c>
    </row>
    <row r="107" spans="1:21" x14ac:dyDescent="0.25">
      <c r="A107" s="277"/>
      <c r="B107" s="155">
        <f>SUM(L2,G5,AA8,I11,L14,K17,G20,I23,I27,G30,G33,I37,F40,H43,I46,G49,G52,E56,I59,I62,I66,L69,L72,J75,F78,P81,E84,E87,E90,F93,U96,L99,E102,D105)</f>
        <v>56898.559999999998</v>
      </c>
      <c r="C107" s="155">
        <f>B107/1000</f>
        <v>56.898559999999996</v>
      </c>
    </row>
    <row r="108" spans="1:21" x14ac:dyDescent="0.25">
      <c r="A108" s="169"/>
    </row>
    <row r="109" spans="1:21" x14ac:dyDescent="0.25">
      <c r="A109" s="169"/>
    </row>
    <row r="110" spans="1:21" x14ac:dyDescent="0.25">
      <c r="A110" s="169"/>
    </row>
    <row r="111" spans="1:21" x14ac:dyDescent="0.25">
      <c r="A111" s="169"/>
    </row>
  </sheetData>
  <mergeCells count="33">
    <mergeCell ref="K17:K18"/>
    <mergeCell ref="L2:L3"/>
    <mergeCell ref="G5:G6"/>
    <mergeCell ref="AA8:AA9"/>
    <mergeCell ref="I11:I12"/>
    <mergeCell ref="L14:L15"/>
    <mergeCell ref="I59:I60"/>
    <mergeCell ref="I62:I64"/>
    <mergeCell ref="I66:I67"/>
    <mergeCell ref="E56:E57"/>
    <mergeCell ref="G20:G21"/>
    <mergeCell ref="I23:I25"/>
    <mergeCell ref="I27:I28"/>
    <mergeCell ref="G30:G31"/>
    <mergeCell ref="G33:G35"/>
    <mergeCell ref="I37:I38"/>
    <mergeCell ref="F40:F41"/>
    <mergeCell ref="H43:H44"/>
    <mergeCell ref="I46:I47"/>
    <mergeCell ref="G49:G50"/>
    <mergeCell ref="G52:G54"/>
    <mergeCell ref="L69:L70"/>
    <mergeCell ref="L72:L73"/>
    <mergeCell ref="U96:U97"/>
    <mergeCell ref="L99:L100"/>
    <mergeCell ref="E102:E103"/>
    <mergeCell ref="F78:F79"/>
    <mergeCell ref="P81:P82"/>
    <mergeCell ref="E84:E85"/>
    <mergeCell ref="E87:E88"/>
    <mergeCell ref="E90:E91"/>
    <mergeCell ref="F93:F94"/>
    <mergeCell ref="J75:J7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X274"/>
  <sheetViews>
    <sheetView zoomScale="90" zoomScaleNormal="90" workbookViewId="0">
      <pane ySplit="2" topLeftCell="A65" activePane="bottomLeft" state="frozen"/>
      <selection activeCell="A2" sqref="A2"/>
      <selection pane="bottomLeft" activeCell="D3" sqref="D3:E98"/>
    </sheetView>
  </sheetViews>
  <sheetFormatPr baseColWidth="10" defaultRowHeight="15" x14ac:dyDescent="0.25"/>
  <cols>
    <col min="1" max="1" width="6" style="368" bestFit="1" customWidth="1"/>
    <col min="2" max="2" width="15.28515625" style="173" customWidth="1"/>
    <col min="3" max="3" width="16.28515625" style="254" customWidth="1"/>
    <col min="4" max="4" width="8.42578125" style="351" customWidth="1"/>
    <col min="5" max="5" width="13.42578125" style="249" bestFit="1" customWidth="1"/>
    <col min="6" max="6" width="13.42578125" style="391" customWidth="1"/>
    <col min="7" max="7" width="54.28515625" style="285" customWidth="1"/>
    <col min="8" max="8" width="39.5703125" style="249" bestFit="1" customWidth="1"/>
    <col min="9" max="9" width="20.5703125" style="254" customWidth="1"/>
    <col min="10" max="10" width="11.42578125" style="285"/>
    <col min="11" max="11" width="19.28515625" style="307" customWidth="1"/>
    <col min="12" max="12" width="11.5703125" style="285" bestFit="1" customWidth="1"/>
    <col min="13" max="13" width="11.42578125" style="254"/>
    <col min="14" max="14" width="7.5703125" style="434" bestFit="1" customWidth="1"/>
    <col min="15" max="15" width="38.42578125" style="254" bestFit="1" customWidth="1"/>
    <col min="16" max="16" width="9.85546875" style="254" bestFit="1" customWidth="1"/>
    <col min="17" max="16384" width="11.42578125" style="254"/>
  </cols>
  <sheetData>
    <row r="1" spans="1:17" ht="15.75" customHeight="1" thickBot="1" x14ac:dyDescent="0.3">
      <c r="A1" s="925" t="s">
        <v>7</v>
      </c>
      <c r="B1" s="926"/>
      <c r="C1" s="926"/>
      <c r="D1" s="926"/>
      <c r="E1" s="926"/>
      <c r="F1" s="926"/>
      <c r="G1" s="926"/>
      <c r="H1" s="926"/>
      <c r="I1" s="927"/>
      <c r="K1" s="923" t="s">
        <v>765</v>
      </c>
      <c r="L1" s="924"/>
      <c r="N1" s="928" t="s">
        <v>821</v>
      </c>
      <c r="O1" s="929"/>
      <c r="P1" s="929"/>
      <c r="Q1" s="930"/>
    </row>
    <row r="2" spans="1:17" s="171" customFormat="1" ht="15.75" thickBot="1" x14ac:dyDescent="0.3">
      <c r="A2" s="402" t="s">
        <v>1</v>
      </c>
      <c r="B2" s="340" t="s">
        <v>9</v>
      </c>
      <c r="C2" s="340" t="s">
        <v>761</v>
      </c>
      <c r="D2" s="397" t="s">
        <v>186</v>
      </c>
      <c r="E2" s="340" t="s">
        <v>777</v>
      </c>
      <c r="F2" s="340" t="s">
        <v>814</v>
      </c>
      <c r="G2" s="340" t="s">
        <v>188</v>
      </c>
      <c r="H2" s="340" t="s">
        <v>292</v>
      </c>
      <c r="I2" s="341" t="s">
        <v>192</v>
      </c>
      <c r="K2" s="342" t="s">
        <v>7</v>
      </c>
      <c r="L2" s="343" t="s">
        <v>186</v>
      </c>
      <c r="N2" s="447" t="s">
        <v>819</v>
      </c>
      <c r="O2" s="448" t="s">
        <v>187</v>
      </c>
      <c r="P2" s="448" t="s">
        <v>820</v>
      </c>
      <c r="Q2" s="543" t="s">
        <v>781</v>
      </c>
    </row>
    <row r="3" spans="1:17" ht="15" customHeight="1" x14ac:dyDescent="0.25">
      <c r="A3" s="919">
        <v>1</v>
      </c>
      <c r="B3" s="916" t="s">
        <v>16</v>
      </c>
      <c r="C3" s="316" t="s">
        <v>191</v>
      </c>
      <c r="D3" s="353"/>
      <c r="E3" s="317"/>
      <c r="F3" s="897">
        <f>SUM(E3:E10)</f>
        <v>8525.89</v>
      </c>
      <c r="G3" s="318"/>
      <c r="H3" s="900" t="s">
        <v>568</v>
      </c>
      <c r="I3" s="875"/>
      <c r="K3" s="292" t="s">
        <v>191</v>
      </c>
      <c r="L3" s="670">
        <f>SUMIF($C$3:$C$370,"AVENIDA",$D$3:$D$370)</f>
        <v>0</v>
      </c>
      <c r="N3" s="540">
        <v>1</v>
      </c>
      <c r="O3" s="465" t="s">
        <v>16</v>
      </c>
      <c r="P3" s="503">
        <f>$F$3</f>
        <v>8525.89</v>
      </c>
      <c r="Q3" s="293">
        <f>P3/1000</f>
        <v>8.5258899999999986</v>
      </c>
    </row>
    <row r="4" spans="1:17" x14ac:dyDescent="0.25">
      <c r="A4" s="920"/>
      <c r="B4" s="917"/>
      <c r="C4" s="319" t="s">
        <v>190</v>
      </c>
      <c r="D4" s="354">
        <v>7</v>
      </c>
      <c r="E4" s="320">
        <f>'M6'!J2</f>
        <v>3868.02</v>
      </c>
      <c r="F4" s="898"/>
      <c r="G4" s="321" t="s">
        <v>571</v>
      </c>
      <c r="H4" s="898"/>
      <c r="I4" s="876"/>
      <c r="K4" s="296" t="s">
        <v>190</v>
      </c>
      <c r="L4" s="671">
        <f>SUMIF($C$3:$C$370,"CALLE",$D$3:$D$370)</f>
        <v>66</v>
      </c>
      <c r="N4" s="541">
        <v>2</v>
      </c>
      <c r="O4" s="8" t="s">
        <v>23</v>
      </c>
      <c r="P4" s="450">
        <f>$F$11</f>
        <v>8028.52</v>
      </c>
      <c r="Q4" s="504">
        <f t="shared" ref="Q4:Q14" si="0">P4/1000</f>
        <v>8.0285200000000003</v>
      </c>
    </row>
    <row r="5" spans="1:17" x14ac:dyDescent="0.25">
      <c r="A5" s="920"/>
      <c r="B5" s="917"/>
      <c r="C5" s="322" t="s">
        <v>189</v>
      </c>
      <c r="D5" s="354">
        <v>7</v>
      </c>
      <c r="E5" s="320">
        <f>'M6'!J3</f>
        <v>4657.87</v>
      </c>
      <c r="F5" s="898"/>
      <c r="G5" s="321" t="s">
        <v>570</v>
      </c>
      <c r="H5" s="898"/>
      <c r="I5" s="876"/>
      <c r="K5" s="299" t="s">
        <v>189</v>
      </c>
      <c r="L5" s="671">
        <f>SUMIF($C$3:$C$370,"CARRERA",$D$3:$D$370)</f>
        <v>74</v>
      </c>
      <c r="N5" s="541">
        <v>3</v>
      </c>
      <c r="O5" s="8" t="s">
        <v>28</v>
      </c>
      <c r="P5" s="450">
        <f>$F$19</f>
        <v>6537.0500000000011</v>
      </c>
      <c r="Q5" s="504">
        <f t="shared" si="0"/>
        <v>6.5370500000000007</v>
      </c>
    </row>
    <row r="6" spans="1:17" x14ac:dyDescent="0.25">
      <c r="A6" s="920"/>
      <c r="B6" s="917"/>
      <c r="C6" s="319" t="s">
        <v>193</v>
      </c>
      <c r="D6" s="354"/>
      <c r="E6" s="320"/>
      <c r="F6" s="898"/>
      <c r="G6" s="323"/>
      <c r="H6" s="898"/>
      <c r="I6" s="876"/>
      <c r="K6" s="296" t="s">
        <v>193</v>
      </c>
      <c r="L6" s="671">
        <f>SUMIF($C$3:$C$370,"CALLEJÓN",$D$3:$D$370)</f>
        <v>0</v>
      </c>
      <c r="N6" s="541">
        <v>4</v>
      </c>
      <c r="O6" s="8" t="s">
        <v>34</v>
      </c>
      <c r="P6" s="450">
        <f>$F$27</f>
        <v>2211.63</v>
      </c>
      <c r="Q6" s="504">
        <f t="shared" si="0"/>
        <v>2.21163</v>
      </c>
    </row>
    <row r="7" spans="1:17" x14ac:dyDescent="0.25">
      <c r="A7" s="920"/>
      <c r="B7" s="917"/>
      <c r="C7" s="324" t="s">
        <v>282</v>
      </c>
      <c r="D7" s="355"/>
      <c r="E7" s="325"/>
      <c r="F7" s="898"/>
      <c r="G7" s="323"/>
      <c r="H7" s="898"/>
      <c r="I7" s="876"/>
      <c r="K7" s="296" t="s">
        <v>282</v>
      </c>
      <c r="L7" s="671">
        <f>SUMIF($C$3:$C$370,"TRANSVERSAL",$D$3:$D$370)</f>
        <v>0</v>
      </c>
      <c r="N7" s="541">
        <v>5</v>
      </c>
      <c r="O7" s="8" t="s">
        <v>41</v>
      </c>
      <c r="P7" s="450">
        <f>$F$35</f>
        <v>2466.1000000000004</v>
      </c>
      <c r="Q7" s="504">
        <f t="shared" si="0"/>
        <v>2.4661000000000004</v>
      </c>
    </row>
    <row r="8" spans="1:17" x14ac:dyDescent="0.25">
      <c r="A8" s="920"/>
      <c r="B8" s="917"/>
      <c r="C8" s="324" t="s">
        <v>243</v>
      </c>
      <c r="D8" s="355"/>
      <c r="E8" s="325"/>
      <c r="F8" s="898"/>
      <c r="G8" s="323"/>
      <c r="H8" s="898"/>
      <c r="I8" s="876"/>
      <c r="K8" s="296" t="s">
        <v>243</v>
      </c>
      <c r="L8" s="671">
        <f>SUMIF($C$3:$C$370,"DIAGONAL",$D$3:$D$370)</f>
        <v>5</v>
      </c>
      <c r="N8" s="541">
        <v>6</v>
      </c>
      <c r="O8" s="8" t="s">
        <v>48</v>
      </c>
      <c r="P8" s="450">
        <f>$F$43</f>
        <v>3212.1400000000003</v>
      </c>
      <c r="Q8" s="504">
        <f t="shared" si="0"/>
        <v>3.2121400000000002</v>
      </c>
    </row>
    <row r="9" spans="1:17" x14ac:dyDescent="0.25">
      <c r="A9" s="920"/>
      <c r="B9" s="917"/>
      <c r="C9" s="319" t="s">
        <v>200</v>
      </c>
      <c r="D9" s="354">
        <f>Base!W4</f>
        <v>36</v>
      </c>
      <c r="E9" s="320"/>
      <c r="F9" s="898"/>
      <c r="G9" s="323"/>
      <c r="H9" s="898"/>
      <c r="I9" s="876"/>
      <c r="K9" s="296" t="s">
        <v>200</v>
      </c>
      <c r="L9" s="671">
        <f>SUMIF($C$3:$C$370,"MANZANA",$D$3:$D$370)</f>
        <v>230</v>
      </c>
      <c r="N9" s="541">
        <v>7</v>
      </c>
      <c r="O9" s="8" t="s">
        <v>55</v>
      </c>
      <c r="P9" s="450">
        <f>$F$51</f>
        <v>1932.65</v>
      </c>
      <c r="Q9" s="504">
        <f t="shared" si="0"/>
        <v>1.9326500000000002</v>
      </c>
    </row>
    <row r="10" spans="1:17" ht="15.75" thickBot="1" x14ac:dyDescent="0.3">
      <c r="A10" s="921"/>
      <c r="B10" s="918"/>
      <c r="C10" s="326" t="s">
        <v>203</v>
      </c>
      <c r="D10" s="356">
        <f>Base!Y4</f>
        <v>142</v>
      </c>
      <c r="E10" s="393"/>
      <c r="F10" s="899"/>
      <c r="G10" s="328"/>
      <c r="H10" s="899"/>
      <c r="I10" s="877"/>
      <c r="K10" s="304" t="s">
        <v>203</v>
      </c>
      <c r="L10" s="672">
        <f>SUMIF($C$3:$C$370,"SUMIDEROS",$D$3:$D$370)</f>
        <v>597</v>
      </c>
      <c r="N10" s="541">
        <v>8</v>
      </c>
      <c r="O10" s="8" t="s">
        <v>62</v>
      </c>
      <c r="P10" s="450">
        <f>$F$59</f>
        <v>858.96</v>
      </c>
      <c r="Q10" s="504">
        <f t="shared" si="0"/>
        <v>0.85896000000000006</v>
      </c>
    </row>
    <row r="11" spans="1:17" ht="15" customHeight="1" x14ac:dyDescent="0.25">
      <c r="A11" s="920">
        <v>2</v>
      </c>
      <c r="B11" s="917" t="s">
        <v>23</v>
      </c>
      <c r="C11" s="329" t="s">
        <v>191</v>
      </c>
      <c r="D11" s="357"/>
      <c r="E11" s="330"/>
      <c r="F11" s="897">
        <f>SUM(E11:E18)</f>
        <v>8028.52</v>
      </c>
      <c r="G11" s="331"/>
      <c r="H11" s="900" t="s">
        <v>573</v>
      </c>
      <c r="I11" s="870"/>
      <c r="K11" s="332"/>
      <c r="N11" s="541">
        <v>9</v>
      </c>
      <c r="O11" s="8" t="s">
        <v>66</v>
      </c>
      <c r="P11" s="450">
        <f>$F$67</f>
        <v>1696.67</v>
      </c>
      <c r="Q11" s="504">
        <f t="shared" si="0"/>
        <v>1.6966700000000001</v>
      </c>
    </row>
    <row r="12" spans="1:17" x14ac:dyDescent="0.25">
      <c r="A12" s="920"/>
      <c r="B12" s="917"/>
      <c r="C12" s="319" t="s">
        <v>190</v>
      </c>
      <c r="D12" s="398">
        <v>7</v>
      </c>
      <c r="E12" s="320">
        <f>'M6'!K5</f>
        <v>4883.66</v>
      </c>
      <c r="F12" s="898"/>
      <c r="G12" s="333" t="s">
        <v>569</v>
      </c>
      <c r="H12" s="898"/>
      <c r="I12" s="870"/>
      <c r="K12" s="332"/>
      <c r="N12" s="541">
        <v>10</v>
      </c>
      <c r="O12" s="8" t="s">
        <v>72</v>
      </c>
      <c r="P12" s="450">
        <f>$F$75</f>
        <v>4303.01</v>
      </c>
      <c r="Q12" s="504">
        <f t="shared" si="0"/>
        <v>4.3030100000000004</v>
      </c>
    </row>
    <row r="13" spans="1:17" x14ac:dyDescent="0.25">
      <c r="A13" s="920"/>
      <c r="B13" s="917"/>
      <c r="C13" s="322" t="s">
        <v>189</v>
      </c>
      <c r="D13" s="354">
        <v>9</v>
      </c>
      <c r="E13" s="320">
        <f>'M6'!K6</f>
        <v>3144.86</v>
      </c>
      <c r="F13" s="898"/>
      <c r="G13" s="321" t="s">
        <v>572</v>
      </c>
      <c r="H13" s="898"/>
      <c r="I13" s="870"/>
      <c r="K13" s="332"/>
      <c r="N13" s="541">
        <v>11</v>
      </c>
      <c r="O13" s="6" t="s">
        <v>78</v>
      </c>
      <c r="P13" s="450">
        <f>$F$83</f>
        <v>0</v>
      </c>
      <c r="Q13" s="504">
        <f t="shared" si="0"/>
        <v>0</v>
      </c>
    </row>
    <row r="14" spans="1:17" ht="15.75" thickBot="1" x14ac:dyDescent="0.3">
      <c r="A14" s="920"/>
      <c r="B14" s="917"/>
      <c r="C14" s="319" t="s">
        <v>193</v>
      </c>
      <c r="D14" s="354"/>
      <c r="E14" s="320"/>
      <c r="F14" s="898"/>
      <c r="G14" s="321"/>
      <c r="H14" s="898"/>
      <c r="I14" s="870"/>
      <c r="K14" s="336"/>
      <c r="N14" s="542">
        <v>12</v>
      </c>
      <c r="O14" s="477" t="s">
        <v>84</v>
      </c>
      <c r="P14" s="505">
        <f>$F$91</f>
        <v>2416.11</v>
      </c>
      <c r="Q14" s="506">
        <f t="shared" si="0"/>
        <v>2.4161100000000002</v>
      </c>
    </row>
    <row r="15" spans="1:17" x14ac:dyDescent="0.25">
      <c r="A15" s="920"/>
      <c r="B15" s="917"/>
      <c r="C15" s="324" t="s">
        <v>282</v>
      </c>
      <c r="D15" s="355"/>
      <c r="E15" s="325"/>
      <c r="F15" s="898"/>
      <c r="G15" s="321"/>
      <c r="H15" s="898"/>
      <c r="I15" s="870"/>
      <c r="K15" s="332"/>
      <c r="N15" s="455"/>
      <c r="P15" s="173">
        <f>SUM(P3:P14)</f>
        <v>42188.73</v>
      </c>
      <c r="Q15" s="434">
        <f>SUM(Q3:Q14)</f>
        <v>42.188730000000007</v>
      </c>
    </row>
    <row r="16" spans="1:17" x14ac:dyDescent="0.25">
      <c r="A16" s="920"/>
      <c r="B16" s="917"/>
      <c r="C16" s="324" t="s">
        <v>243</v>
      </c>
      <c r="D16" s="355"/>
      <c r="E16" s="325"/>
      <c r="F16" s="898"/>
      <c r="G16" s="321"/>
      <c r="H16" s="898"/>
      <c r="I16" s="870"/>
      <c r="K16" s="332"/>
    </row>
    <row r="17" spans="1:11" x14ac:dyDescent="0.25">
      <c r="A17" s="920"/>
      <c r="B17" s="917"/>
      <c r="C17" s="319" t="s">
        <v>200</v>
      </c>
      <c r="D17" s="354">
        <f>Base!W5</f>
        <v>39</v>
      </c>
      <c r="E17" s="320"/>
      <c r="F17" s="898"/>
      <c r="G17" s="321"/>
      <c r="H17" s="898"/>
      <c r="I17" s="870"/>
      <c r="K17" s="332"/>
    </row>
    <row r="18" spans="1:11" ht="15.75" thickBot="1" x14ac:dyDescent="0.3">
      <c r="A18" s="920"/>
      <c r="B18" s="917"/>
      <c r="C18" s="324" t="s">
        <v>203</v>
      </c>
      <c r="D18" s="354">
        <f>Base!Y5</f>
        <v>159</v>
      </c>
      <c r="E18" s="334"/>
      <c r="F18" s="899"/>
      <c r="G18" s="335"/>
      <c r="H18" s="899"/>
      <c r="I18" s="870"/>
      <c r="K18" s="332"/>
    </row>
    <row r="19" spans="1:11" ht="15" customHeight="1" x14ac:dyDescent="0.25">
      <c r="A19" s="919">
        <v>3</v>
      </c>
      <c r="B19" s="916" t="s">
        <v>28</v>
      </c>
      <c r="C19" s="290" t="s">
        <v>191</v>
      </c>
      <c r="D19" s="346"/>
      <c r="E19" s="242"/>
      <c r="F19" s="897">
        <f>SUM(E19:E26)</f>
        <v>6537.0500000000011</v>
      </c>
      <c r="G19" s="291"/>
      <c r="H19" s="868" t="s">
        <v>576</v>
      </c>
      <c r="I19" s="875"/>
      <c r="K19" s="332"/>
    </row>
    <row r="20" spans="1:11" x14ac:dyDescent="0.25">
      <c r="A20" s="920"/>
      <c r="B20" s="917"/>
      <c r="C20" s="294" t="s">
        <v>190</v>
      </c>
      <c r="D20" s="347">
        <v>9</v>
      </c>
      <c r="E20" s="156">
        <f>'M6'!L8</f>
        <v>3923.7000000000007</v>
      </c>
      <c r="F20" s="898"/>
      <c r="G20" s="295" t="s">
        <v>574</v>
      </c>
      <c r="H20" s="704"/>
      <c r="I20" s="876"/>
      <c r="K20" s="332"/>
    </row>
    <row r="21" spans="1:11" x14ac:dyDescent="0.25">
      <c r="A21" s="920"/>
      <c r="B21" s="917"/>
      <c r="C21" s="298" t="s">
        <v>189</v>
      </c>
      <c r="D21" s="347">
        <v>10</v>
      </c>
      <c r="E21" s="156">
        <f>'M6'!L9</f>
        <v>2613.35</v>
      </c>
      <c r="F21" s="898"/>
      <c r="G21" s="300" t="s">
        <v>575</v>
      </c>
      <c r="H21" s="704"/>
      <c r="I21" s="876"/>
      <c r="K21" s="332"/>
    </row>
    <row r="22" spans="1:11" x14ac:dyDescent="0.25">
      <c r="A22" s="920"/>
      <c r="B22" s="917"/>
      <c r="C22" s="294" t="s">
        <v>193</v>
      </c>
      <c r="D22" s="347"/>
      <c r="E22" s="156"/>
      <c r="F22" s="898"/>
      <c r="G22" s="295"/>
      <c r="H22" s="704"/>
      <c r="I22" s="876"/>
      <c r="K22" s="332"/>
    </row>
    <row r="23" spans="1:11" x14ac:dyDescent="0.25">
      <c r="A23" s="920"/>
      <c r="B23" s="917"/>
      <c r="C23" s="301" t="s">
        <v>282</v>
      </c>
      <c r="D23" s="348"/>
      <c r="E23" s="243"/>
      <c r="F23" s="898"/>
      <c r="G23" s="309"/>
      <c r="H23" s="704"/>
      <c r="I23" s="876"/>
      <c r="K23" s="332"/>
    </row>
    <row r="24" spans="1:11" x14ac:dyDescent="0.25">
      <c r="A24" s="920"/>
      <c r="B24" s="917"/>
      <c r="C24" s="301" t="s">
        <v>243</v>
      </c>
      <c r="D24" s="348"/>
      <c r="E24" s="243"/>
      <c r="F24" s="898"/>
      <c r="G24" s="295"/>
      <c r="H24" s="704"/>
      <c r="I24" s="876"/>
      <c r="K24" s="336"/>
    </row>
    <row r="25" spans="1:11" x14ac:dyDescent="0.25">
      <c r="A25" s="920"/>
      <c r="B25" s="917"/>
      <c r="C25" s="294" t="s">
        <v>200</v>
      </c>
      <c r="D25" s="348">
        <f>Base!W6</f>
        <v>32</v>
      </c>
      <c r="E25" s="156"/>
      <c r="F25" s="898"/>
      <c r="G25" s="295"/>
      <c r="H25" s="704"/>
      <c r="I25" s="876"/>
    </row>
    <row r="26" spans="1:11" ht="15.75" thickBot="1" x14ac:dyDescent="0.3">
      <c r="A26" s="921"/>
      <c r="B26" s="918"/>
      <c r="C26" s="302" t="s">
        <v>201</v>
      </c>
      <c r="D26" s="349">
        <f>Base!Y6</f>
        <v>96</v>
      </c>
      <c r="E26" s="337"/>
      <c r="F26" s="899"/>
      <c r="G26" s="307"/>
      <c r="H26" s="751"/>
      <c r="I26" s="877"/>
    </row>
    <row r="27" spans="1:11" x14ac:dyDescent="0.25">
      <c r="A27" s="403"/>
      <c r="B27" s="916" t="s">
        <v>34</v>
      </c>
      <c r="C27" s="290" t="s">
        <v>191</v>
      </c>
      <c r="D27" s="346"/>
      <c r="E27" s="242"/>
      <c r="F27" s="897">
        <f>SUM(E27:E34)</f>
        <v>2211.63</v>
      </c>
      <c r="G27" s="291"/>
      <c r="H27" s="868" t="s">
        <v>579</v>
      </c>
      <c r="I27" s="875"/>
    </row>
    <row r="28" spans="1:11" x14ac:dyDescent="0.25">
      <c r="A28" s="403"/>
      <c r="B28" s="917"/>
      <c r="C28" s="294" t="s">
        <v>190</v>
      </c>
      <c r="D28" s="347">
        <v>4</v>
      </c>
      <c r="E28" s="156">
        <f>'M6'!K11</f>
        <v>874.04</v>
      </c>
      <c r="F28" s="898"/>
      <c r="G28" s="295" t="s">
        <v>577</v>
      </c>
      <c r="H28" s="704"/>
      <c r="I28" s="876"/>
    </row>
    <row r="29" spans="1:11" x14ac:dyDescent="0.25">
      <c r="A29" s="403"/>
      <c r="B29" s="917"/>
      <c r="C29" s="298" t="s">
        <v>189</v>
      </c>
      <c r="D29" s="347">
        <v>10</v>
      </c>
      <c r="E29" s="156">
        <f>'M6'!K12</f>
        <v>1337.59</v>
      </c>
      <c r="F29" s="898"/>
      <c r="G29" s="295" t="s">
        <v>578</v>
      </c>
      <c r="H29" s="704"/>
      <c r="I29" s="876"/>
    </row>
    <row r="30" spans="1:11" ht="15" customHeight="1" x14ac:dyDescent="0.25">
      <c r="A30" s="403">
        <v>4</v>
      </c>
      <c r="B30" s="917"/>
      <c r="C30" s="294" t="s">
        <v>193</v>
      </c>
      <c r="D30" s="347"/>
      <c r="E30" s="156"/>
      <c r="F30" s="898"/>
      <c r="G30" s="295"/>
      <c r="H30" s="704"/>
      <c r="I30" s="876"/>
    </row>
    <row r="31" spans="1:11" x14ac:dyDescent="0.25">
      <c r="A31" s="403"/>
      <c r="B31" s="917"/>
      <c r="C31" s="301" t="s">
        <v>282</v>
      </c>
      <c r="D31" s="348"/>
      <c r="E31" s="243"/>
      <c r="F31" s="898"/>
      <c r="G31" s="309"/>
      <c r="H31" s="704"/>
      <c r="I31" s="876"/>
      <c r="K31" s="256"/>
    </row>
    <row r="32" spans="1:11" x14ac:dyDescent="0.25">
      <c r="A32" s="403"/>
      <c r="B32" s="917"/>
      <c r="C32" s="301" t="s">
        <v>243</v>
      </c>
      <c r="D32" s="348"/>
      <c r="E32" s="243"/>
      <c r="F32" s="898"/>
      <c r="G32" s="309"/>
      <c r="H32" s="704"/>
      <c r="I32" s="876"/>
      <c r="K32" s="256"/>
    </row>
    <row r="33" spans="1:17" x14ac:dyDescent="0.25">
      <c r="A33" s="403"/>
      <c r="B33" s="917"/>
      <c r="C33" s="294" t="s">
        <v>200</v>
      </c>
      <c r="D33" s="347">
        <f>Base!W7</f>
        <v>17</v>
      </c>
      <c r="E33" s="156"/>
      <c r="F33" s="898"/>
      <c r="G33" s="295"/>
      <c r="H33" s="704"/>
      <c r="I33" s="876"/>
      <c r="K33" s="332"/>
    </row>
    <row r="34" spans="1:17" ht="15.75" thickBot="1" x14ac:dyDescent="0.3">
      <c r="A34" s="403"/>
      <c r="B34" s="918"/>
      <c r="C34" s="302" t="s">
        <v>201</v>
      </c>
      <c r="D34" s="349">
        <f>Base!Y7</f>
        <v>73</v>
      </c>
      <c r="E34" s="337"/>
      <c r="F34" s="899"/>
      <c r="G34" s="307"/>
      <c r="H34" s="751"/>
      <c r="I34" s="877"/>
      <c r="K34" s="332"/>
    </row>
    <row r="35" spans="1:17" ht="15" customHeight="1" x14ac:dyDescent="0.25">
      <c r="A35" s="919">
        <v>5</v>
      </c>
      <c r="B35" s="916" t="s">
        <v>41</v>
      </c>
      <c r="C35" s="290" t="s">
        <v>191</v>
      </c>
      <c r="D35" s="346"/>
      <c r="E35" s="242"/>
      <c r="F35" s="897">
        <f>SUM(E35:E42)</f>
        <v>2466.1000000000004</v>
      </c>
      <c r="G35" s="291"/>
      <c r="H35" s="868" t="s">
        <v>580</v>
      </c>
      <c r="I35" s="869"/>
      <c r="K35" s="332"/>
    </row>
    <row r="36" spans="1:17" x14ac:dyDescent="0.25">
      <c r="A36" s="920"/>
      <c r="B36" s="917"/>
      <c r="C36" s="294" t="s">
        <v>190</v>
      </c>
      <c r="D36" s="347">
        <v>8</v>
      </c>
      <c r="E36" s="156">
        <f>'M6'!K14</f>
        <v>1785.68</v>
      </c>
      <c r="F36" s="898"/>
      <c r="G36" s="295" t="s">
        <v>581</v>
      </c>
      <c r="H36" s="704"/>
      <c r="I36" s="870"/>
      <c r="K36" s="332"/>
    </row>
    <row r="37" spans="1:17" x14ac:dyDescent="0.25">
      <c r="A37" s="920"/>
      <c r="B37" s="917"/>
      <c r="C37" s="298" t="s">
        <v>189</v>
      </c>
      <c r="D37" s="347">
        <v>4</v>
      </c>
      <c r="E37" s="156">
        <f>'M6'!K15</f>
        <v>680.42000000000007</v>
      </c>
      <c r="F37" s="898"/>
      <c r="G37" s="295" t="s">
        <v>582</v>
      </c>
      <c r="H37" s="704"/>
      <c r="I37" s="870"/>
      <c r="K37" s="332"/>
    </row>
    <row r="38" spans="1:17" x14ac:dyDescent="0.25">
      <c r="A38" s="920"/>
      <c r="B38" s="917"/>
      <c r="C38" s="294" t="s">
        <v>193</v>
      </c>
      <c r="D38" s="347"/>
      <c r="E38" s="156"/>
      <c r="F38" s="898"/>
      <c r="G38" s="295"/>
      <c r="H38" s="704"/>
      <c r="I38" s="870"/>
    </row>
    <row r="39" spans="1:17" x14ac:dyDescent="0.25">
      <c r="A39" s="920"/>
      <c r="B39" s="917"/>
      <c r="C39" s="301" t="s">
        <v>282</v>
      </c>
      <c r="D39" s="348"/>
      <c r="E39" s="243"/>
      <c r="F39" s="898"/>
      <c r="G39" s="309"/>
      <c r="H39" s="704"/>
      <c r="I39" s="870"/>
    </row>
    <row r="40" spans="1:17" x14ac:dyDescent="0.25">
      <c r="A40" s="920"/>
      <c r="B40" s="917"/>
      <c r="C40" s="301" t="s">
        <v>243</v>
      </c>
      <c r="D40" s="348"/>
      <c r="E40" s="243"/>
      <c r="F40" s="898"/>
      <c r="G40" s="295"/>
      <c r="H40" s="704"/>
      <c r="I40" s="870"/>
    </row>
    <row r="41" spans="1:17" x14ac:dyDescent="0.25">
      <c r="A41" s="920"/>
      <c r="B41" s="917"/>
      <c r="C41" s="294" t="s">
        <v>200</v>
      </c>
      <c r="D41" s="348">
        <f>Base!W8</f>
        <v>17</v>
      </c>
      <c r="E41" s="156"/>
      <c r="F41" s="898"/>
      <c r="G41" s="295"/>
      <c r="H41" s="704"/>
      <c r="I41" s="870"/>
    </row>
    <row r="42" spans="1:17" ht="15.75" thickBot="1" x14ac:dyDescent="0.3">
      <c r="A42" s="921"/>
      <c r="B42" s="918"/>
      <c r="C42" s="302" t="s">
        <v>203</v>
      </c>
      <c r="D42" s="349">
        <f>Base!Y8</f>
        <v>60</v>
      </c>
      <c r="E42" s="337"/>
      <c r="F42" s="899"/>
      <c r="G42" s="310"/>
      <c r="H42" s="751"/>
      <c r="I42" s="871"/>
    </row>
    <row r="43" spans="1:17" x14ac:dyDescent="0.25">
      <c r="A43" s="913">
        <v>6</v>
      </c>
      <c r="B43" s="916" t="s">
        <v>48</v>
      </c>
      <c r="C43" s="290" t="s">
        <v>191</v>
      </c>
      <c r="D43" s="346"/>
      <c r="E43" s="242"/>
      <c r="F43" s="897">
        <f>SUM(E43:E50)</f>
        <v>3212.1400000000003</v>
      </c>
      <c r="G43" s="291"/>
      <c r="H43" s="868" t="s">
        <v>589</v>
      </c>
      <c r="I43" s="869"/>
    </row>
    <row r="44" spans="1:17" x14ac:dyDescent="0.25">
      <c r="A44" s="914"/>
      <c r="B44" s="917"/>
      <c r="C44" s="294" t="s">
        <v>190</v>
      </c>
      <c r="D44" s="347">
        <v>5</v>
      </c>
      <c r="E44" s="156">
        <f>'M6'!H17</f>
        <v>1807.28</v>
      </c>
      <c r="F44" s="898"/>
      <c r="G44" s="295" t="s">
        <v>583</v>
      </c>
      <c r="H44" s="704"/>
      <c r="I44" s="870"/>
    </row>
    <row r="45" spans="1:17" x14ac:dyDescent="0.25">
      <c r="A45" s="914"/>
      <c r="B45" s="917"/>
      <c r="C45" s="298" t="s">
        <v>189</v>
      </c>
      <c r="D45" s="347">
        <v>8</v>
      </c>
      <c r="E45" s="156">
        <f>'M6'!H18</f>
        <v>1404.8600000000001</v>
      </c>
      <c r="F45" s="898"/>
      <c r="G45" s="295" t="s">
        <v>584</v>
      </c>
      <c r="H45" s="704"/>
      <c r="I45" s="870"/>
    </row>
    <row r="46" spans="1:17" ht="15.75" thickBot="1" x14ac:dyDescent="0.3">
      <c r="A46" s="914"/>
      <c r="B46" s="917"/>
      <c r="C46" s="294" t="s">
        <v>193</v>
      </c>
      <c r="D46" s="347"/>
      <c r="E46" s="156"/>
      <c r="F46" s="898"/>
      <c r="G46" s="295"/>
      <c r="H46" s="704"/>
      <c r="I46" s="870"/>
    </row>
    <row r="47" spans="1:17" x14ac:dyDescent="0.25">
      <c r="A47" s="914"/>
      <c r="B47" s="917"/>
      <c r="C47" s="301" t="s">
        <v>282</v>
      </c>
      <c r="D47" s="348"/>
      <c r="E47" s="243"/>
      <c r="F47" s="898"/>
      <c r="G47" s="309"/>
      <c r="H47" s="704"/>
      <c r="I47" s="870"/>
      <c r="N47" s="792" t="s">
        <v>822</v>
      </c>
      <c r="O47" s="931"/>
      <c r="P47" s="931"/>
      <c r="Q47" s="932"/>
    </row>
    <row r="48" spans="1:17" ht="15.75" thickBot="1" x14ac:dyDescent="0.3">
      <c r="A48" s="914"/>
      <c r="B48" s="917"/>
      <c r="C48" s="301" t="s">
        <v>243</v>
      </c>
      <c r="D48" s="348"/>
      <c r="E48" s="243"/>
      <c r="F48" s="898"/>
      <c r="G48" s="309"/>
      <c r="H48" s="704"/>
      <c r="I48" s="870"/>
      <c r="N48" s="447" t="s">
        <v>819</v>
      </c>
      <c r="O48" s="448" t="s">
        <v>187</v>
      </c>
      <c r="P48" s="448" t="s">
        <v>820</v>
      </c>
      <c r="Q48" s="545" t="s">
        <v>781</v>
      </c>
    </row>
    <row r="49" spans="1:17" x14ac:dyDescent="0.25">
      <c r="A49" s="914"/>
      <c r="B49" s="917"/>
      <c r="C49" s="294" t="s">
        <v>200</v>
      </c>
      <c r="D49" s="347">
        <f>Base!W9</f>
        <v>20</v>
      </c>
      <c r="E49" s="243"/>
      <c r="F49" s="898"/>
      <c r="G49" s="309"/>
      <c r="H49" s="704"/>
      <c r="I49" s="870"/>
      <c r="N49" s="544">
        <v>1</v>
      </c>
      <c r="O49" s="482" t="s">
        <v>16</v>
      </c>
      <c r="P49" s="463">
        <f>$F$3</f>
        <v>8525.89</v>
      </c>
      <c r="Q49" s="297">
        <f t="shared" ref="Q49:Q60" si="1">P49/1000</f>
        <v>8.5258899999999986</v>
      </c>
    </row>
    <row r="50" spans="1:17" ht="15.75" thickBot="1" x14ac:dyDescent="0.3">
      <c r="A50" s="914"/>
      <c r="B50" s="918"/>
      <c r="C50" s="302" t="s">
        <v>203</v>
      </c>
      <c r="D50" s="349">
        <f>Base!Y9</f>
        <v>53</v>
      </c>
      <c r="E50" s="247"/>
      <c r="F50" s="899"/>
      <c r="G50" s="310"/>
      <c r="H50" s="751"/>
      <c r="I50" s="871"/>
      <c r="N50" s="541">
        <v>2</v>
      </c>
      <c r="O50" s="8" t="s">
        <v>23</v>
      </c>
      <c r="P50" s="450">
        <f>$F$11</f>
        <v>8028.52</v>
      </c>
      <c r="Q50" s="504">
        <f t="shared" si="1"/>
        <v>8.0285200000000003</v>
      </c>
    </row>
    <row r="51" spans="1:17" x14ac:dyDescent="0.25">
      <c r="A51" s="913">
        <v>7</v>
      </c>
      <c r="B51" s="916" t="s">
        <v>55</v>
      </c>
      <c r="C51" s="290" t="s">
        <v>191</v>
      </c>
      <c r="D51" s="346"/>
      <c r="E51" s="242"/>
      <c r="F51" s="897">
        <f>SUM(E51:E58)</f>
        <v>1932.65</v>
      </c>
      <c r="G51" s="291"/>
      <c r="H51" s="868" t="s">
        <v>587</v>
      </c>
      <c r="I51" s="869"/>
      <c r="N51" s="541">
        <v>3</v>
      </c>
      <c r="O51" s="8" t="s">
        <v>28</v>
      </c>
      <c r="P51" s="450">
        <f>$F$19</f>
        <v>6537.0500000000011</v>
      </c>
      <c r="Q51" s="504">
        <f t="shared" si="1"/>
        <v>6.5370500000000007</v>
      </c>
    </row>
    <row r="52" spans="1:17" ht="15.75" thickBot="1" x14ac:dyDescent="0.3">
      <c r="A52" s="914"/>
      <c r="B52" s="917"/>
      <c r="C52" s="294" t="s">
        <v>190</v>
      </c>
      <c r="D52" s="347">
        <v>4</v>
      </c>
      <c r="E52" s="156">
        <f>'M6'!H20</f>
        <v>529</v>
      </c>
      <c r="F52" s="898"/>
      <c r="G52" s="295" t="s">
        <v>585</v>
      </c>
      <c r="H52" s="704"/>
      <c r="I52" s="870"/>
      <c r="N52" s="546">
        <v>4</v>
      </c>
      <c r="O52" s="473" t="s">
        <v>72</v>
      </c>
      <c r="P52" s="461">
        <f>$F$75</f>
        <v>4303.01</v>
      </c>
      <c r="Q52" s="547">
        <f t="shared" si="1"/>
        <v>4.3030100000000004</v>
      </c>
    </row>
    <row r="53" spans="1:17" x14ac:dyDescent="0.25">
      <c r="A53" s="914"/>
      <c r="B53" s="917"/>
      <c r="C53" s="298" t="s">
        <v>189</v>
      </c>
      <c r="D53" s="347">
        <v>6</v>
      </c>
      <c r="E53" s="156">
        <f>'M6'!H21</f>
        <v>1403.65</v>
      </c>
      <c r="F53" s="898"/>
      <c r="G53" s="295" t="s">
        <v>586</v>
      </c>
      <c r="H53" s="704"/>
      <c r="I53" s="870"/>
      <c r="N53" s="540">
        <v>5</v>
      </c>
      <c r="O53" s="465" t="s">
        <v>48</v>
      </c>
      <c r="P53" s="503">
        <f>$F$43</f>
        <v>3212.1400000000003</v>
      </c>
      <c r="Q53" s="293">
        <f t="shared" si="1"/>
        <v>3.2121400000000002</v>
      </c>
    </row>
    <row r="54" spans="1:17" x14ac:dyDescent="0.25">
      <c r="A54" s="914"/>
      <c r="B54" s="917"/>
      <c r="C54" s="294" t="s">
        <v>193</v>
      </c>
      <c r="D54" s="347"/>
      <c r="E54" s="156"/>
      <c r="F54" s="898"/>
      <c r="G54" s="295"/>
      <c r="H54" s="704"/>
      <c r="I54" s="870"/>
      <c r="N54" s="541">
        <v>6</v>
      </c>
      <c r="O54" s="8" t="s">
        <v>41</v>
      </c>
      <c r="P54" s="450">
        <f>$F$35</f>
        <v>2466.1000000000004</v>
      </c>
      <c r="Q54" s="504">
        <f t="shared" si="1"/>
        <v>2.4661000000000004</v>
      </c>
    </row>
    <row r="55" spans="1:17" x14ac:dyDescent="0.25">
      <c r="A55" s="914"/>
      <c r="B55" s="917"/>
      <c r="C55" s="301" t="s">
        <v>282</v>
      </c>
      <c r="D55" s="348"/>
      <c r="E55" s="243"/>
      <c r="F55" s="898"/>
      <c r="G55" s="309"/>
      <c r="H55" s="704"/>
      <c r="I55" s="870"/>
      <c r="K55" s="332"/>
      <c r="N55" s="541">
        <v>7</v>
      </c>
      <c r="O55" s="8" t="s">
        <v>84</v>
      </c>
      <c r="P55" s="450">
        <f>$F$91</f>
        <v>2416.11</v>
      </c>
      <c r="Q55" s="504">
        <f t="shared" si="1"/>
        <v>2.4161100000000002</v>
      </c>
    </row>
    <row r="56" spans="1:17" x14ac:dyDescent="0.25">
      <c r="A56" s="914"/>
      <c r="B56" s="917"/>
      <c r="C56" s="301" t="s">
        <v>243</v>
      </c>
      <c r="D56" s="348"/>
      <c r="E56" s="243"/>
      <c r="F56" s="898"/>
      <c r="G56" s="309"/>
      <c r="H56" s="704"/>
      <c r="I56" s="870"/>
      <c r="K56" s="332"/>
      <c r="N56" s="541">
        <v>8</v>
      </c>
      <c r="O56" s="8" t="s">
        <v>34</v>
      </c>
      <c r="P56" s="450">
        <f>$F$27</f>
        <v>2211.63</v>
      </c>
      <c r="Q56" s="504">
        <f t="shared" si="1"/>
        <v>2.21163</v>
      </c>
    </row>
    <row r="57" spans="1:17" x14ac:dyDescent="0.25">
      <c r="A57" s="914"/>
      <c r="B57" s="917"/>
      <c r="C57" s="294" t="s">
        <v>200</v>
      </c>
      <c r="D57" s="347">
        <f>Base!W10</f>
        <v>13</v>
      </c>
      <c r="E57" s="243"/>
      <c r="F57" s="898"/>
      <c r="G57" s="309"/>
      <c r="H57" s="704"/>
      <c r="I57" s="870"/>
      <c r="K57" s="332"/>
      <c r="N57" s="541">
        <v>9</v>
      </c>
      <c r="O57" s="8" t="s">
        <v>55</v>
      </c>
      <c r="P57" s="450">
        <f>$F$51</f>
        <v>1932.65</v>
      </c>
      <c r="Q57" s="504">
        <f t="shared" si="1"/>
        <v>1.9326500000000002</v>
      </c>
    </row>
    <row r="58" spans="1:17" ht="15.75" thickBot="1" x14ac:dyDescent="0.3">
      <c r="A58" s="914"/>
      <c r="B58" s="918"/>
      <c r="C58" s="302" t="s">
        <v>203</v>
      </c>
      <c r="D58" s="349">
        <f>Base!Y10</f>
        <v>39</v>
      </c>
      <c r="E58" s="247"/>
      <c r="F58" s="899"/>
      <c r="G58" s="310"/>
      <c r="H58" s="751"/>
      <c r="I58" s="871"/>
      <c r="K58" s="332"/>
      <c r="N58" s="542">
        <v>10</v>
      </c>
      <c r="O58" s="477" t="s">
        <v>66</v>
      </c>
      <c r="P58" s="505">
        <f>$F$67</f>
        <v>1696.67</v>
      </c>
      <c r="Q58" s="506">
        <f t="shared" si="1"/>
        <v>1.6966700000000001</v>
      </c>
    </row>
    <row r="59" spans="1:17" x14ac:dyDescent="0.25">
      <c r="A59" s="913">
        <v>8</v>
      </c>
      <c r="B59" s="916" t="s">
        <v>62</v>
      </c>
      <c r="C59" s="290" t="s">
        <v>191</v>
      </c>
      <c r="D59" s="346"/>
      <c r="E59" s="242"/>
      <c r="F59" s="897">
        <f>SUM(E59:E66)</f>
        <v>858.96</v>
      </c>
      <c r="G59" s="291"/>
      <c r="H59" s="868" t="s">
        <v>588</v>
      </c>
      <c r="I59" s="869"/>
      <c r="N59" s="540">
        <v>11</v>
      </c>
      <c r="O59" s="465" t="s">
        <v>62</v>
      </c>
      <c r="P59" s="503">
        <f>$F$59</f>
        <v>858.96</v>
      </c>
      <c r="Q59" s="293">
        <f t="shared" si="1"/>
        <v>0.85896000000000006</v>
      </c>
    </row>
    <row r="60" spans="1:17" ht="15.75" thickBot="1" x14ac:dyDescent="0.3">
      <c r="A60" s="914"/>
      <c r="B60" s="917"/>
      <c r="C60" s="294" t="s">
        <v>190</v>
      </c>
      <c r="D60" s="347">
        <v>4</v>
      </c>
      <c r="E60" s="156">
        <f>'M6'!E23</f>
        <v>482.87</v>
      </c>
      <c r="F60" s="898"/>
      <c r="G60" s="295" t="s">
        <v>590</v>
      </c>
      <c r="H60" s="704"/>
      <c r="I60" s="870"/>
      <c r="N60" s="542">
        <v>12</v>
      </c>
      <c r="O60" s="538" t="s">
        <v>78</v>
      </c>
      <c r="P60" s="505">
        <f>$F$83</f>
        <v>0</v>
      </c>
      <c r="Q60" s="506">
        <f t="shared" si="1"/>
        <v>0</v>
      </c>
    </row>
    <row r="61" spans="1:17" x14ac:dyDescent="0.25">
      <c r="A61" s="914"/>
      <c r="B61" s="917"/>
      <c r="C61" s="298" t="s">
        <v>189</v>
      </c>
      <c r="D61" s="347">
        <v>3</v>
      </c>
      <c r="E61" s="156">
        <f>'M6'!E24</f>
        <v>376.09000000000003</v>
      </c>
      <c r="F61" s="898"/>
      <c r="G61" s="295" t="s">
        <v>591</v>
      </c>
      <c r="H61" s="704"/>
      <c r="I61" s="870"/>
      <c r="N61" s="455"/>
      <c r="P61" s="173">
        <f>SUM(P49:P60)</f>
        <v>42188.729999999996</v>
      </c>
      <c r="Q61" s="434">
        <f>SUM(Q49:Q60)</f>
        <v>42.188730000000007</v>
      </c>
    </row>
    <row r="62" spans="1:17" x14ac:dyDescent="0.25">
      <c r="A62" s="914"/>
      <c r="B62" s="917"/>
      <c r="C62" s="294" t="s">
        <v>193</v>
      </c>
      <c r="D62" s="347"/>
      <c r="E62" s="156"/>
      <c r="F62" s="898"/>
      <c r="G62" s="295"/>
      <c r="H62" s="704"/>
      <c r="I62" s="870"/>
    </row>
    <row r="63" spans="1:17" x14ac:dyDescent="0.25">
      <c r="A63" s="914"/>
      <c r="B63" s="917"/>
      <c r="C63" s="301" t="s">
        <v>282</v>
      </c>
      <c r="D63" s="348"/>
      <c r="E63" s="243"/>
      <c r="F63" s="898"/>
      <c r="G63" s="309"/>
      <c r="H63" s="704"/>
      <c r="I63" s="870"/>
    </row>
    <row r="64" spans="1:17" x14ac:dyDescent="0.25">
      <c r="A64" s="914"/>
      <c r="B64" s="917"/>
      <c r="C64" s="301" t="s">
        <v>243</v>
      </c>
      <c r="D64" s="348"/>
      <c r="E64" s="243"/>
      <c r="F64" s="898"/>
      <c r="G64" s="309"/>
      <c r="H64" s="704"/>
      <c r="I64" s="870"/>
    </row>
    <row r="65" spans="1:11" x14ac:dyDescent="0.25">
      <c r="A65" s="914"/>
      <c r="B65" s="917"/>
      <c r="C65" s="294" t="s">
        <v>200</v>
      </c>
      <c r="D65" s="347">
        <f>Base!W11</f>
        <v>6</v>
      </c>
      <c r="E65" s="243"/>
      <c r="F65" s="898"/>
      <c r="G65" s="309"/>
      <c r="H65" s="704"/>
      <c r="I65" s="870"/>
      <c r="K65" s="311"/>
    </row>
    <row r="66" spans="1:11" ht="15.75" thickBot="1" x14ac:dyDescent="0.3">
      <c r="A66" s="915"/>
      <c r="B66" s="918"/>
      <c r="C66" s="302" t="s">
        <v>203</v>
      </c>
      <c r="D66" s="349">
        <f>Base!Y11</f>
        <v>13</v>
      </c>
      <c r="E66" s="247"/>
      <c r="F66" s="899"/>
      <c r="G66" s="310"/>
      <c r="H66" s="751"/>
      <c r="I66" s="871"/>
    </row>
    <row r="67" spans="1:11" x14ac:dyDescent="0.25">
      <c r="A67" s="913">
        <v>9</v>
      </c>
      <c r="B67" s="916" t="s">
        <v>66</v>
      </c>
      <c r="C67" s="290" t="s">
        <v>191</v>
      </c>
      <c r="D67" s="346"/>
      <c r="E67" s="242"/>
      <c r="F67" s="897">
        <f>SUM(E67:E74)</f>
        <v>1696.67</v>
      </c>
      <c r="G67" s="291"/>
      <c r="H67" s="868" t="s">
        <v>594</v>
      </c>
      <c r="I67" s="869"/>
    </row>
    <row r="68" spans="1:11" x14ac:dyDescent="0.25">
      <c r="A68" s="914"/>
      <c r="B68" s="917"/>
      <c r="C68" s="294" t="s">
        <v>190</v>
      </c>
      <c r="D68" s="347">
        <v>7</v>
      </c>
      <c r="E68" s="156">
        <f>'M6'!F26</f>
        <v>805.44999999999993</v>
      </c>
      <c r="F68" s="898"/>
      <c r="G68" s="295" t="s">
        <v>592</v>
      </c>
      <c r="H68" s="704"/>
      <c r="I68" s="870"/>
    </row>
    <row r="69" spans="1:11" x14ac:dyDescent="0.25">
      <c r="A69" s="914"/>
      <c r="B69" s="917"/>
      <c r="C69" s="298" t="s">
        <v>189</v>
      </c>
      <c r="D69" s="347">
        <v>7</v>
      </c>
      <c r="E69" s="243">
        <f>'M6'!F27</f>
        <v>891.22</v>
      </c>
      <c r="F69" s="898"/>
      <c r="G69" s="309" t="s">
        <v>593</v>
      </c>
      <c r="H69" s="704"/>
      <c r="I69" s="870"/>
    </row>
    <row r="70" spans="1:11" x14ac:dyDescent="0.25">
      <c r="A70" s="914"/>
      <c r="B70" s="917"/>
      <c r="C70" s="294" t="s">
        <v>193</v>
      </c>
      <c r="D70" s="347"/>
      <c r="E70" s="156"/>
      <c r="F70" s="898"/>
      <c r="G70" s="295"/>
      <c r="H70" s="704"/>
      <c r="I70" s="870"/>
    </row>
    <row r="71" spans="1:11" x14ac:dyDescent="0.25">
      <c r="A71" s="914"/>
      <c r="B71" s="917"/>
      <c r="C71" s="301" t="s">
        <v>282</v>
      </c>
      <c r="D71" s="348"/>
      <c r="E71" s="243"/>
      <c r="F71" s="898"/>
      <c r="G71" s="309"/>
      <c r="H71" s="704"/>
      <c r="I71" s="870"/>
    </row>
    <row r="72" spans="1:11" x14ac:dyDescent="0.25">
      <c r="A72" s="914"/>
      <c r="B72" s="917"/>
      <c r="C72" s="301" t="s">
        <v>243</v>
      </c>
      <c r="D72" s="348"/>
      <c r="E72" s="243"/>
      <c r="F72" s="898"/>
      <c r="G72" s="309"/>
      <c r="H72" s="704"/>
      <c r="I72" s="870"/>
    </row>
    <row r="73" spans="1:11" x14ac:dyDescent="0.25">
      <c r="A73" s="914"/>
      <c r="B73" s="917"/>
      <c r="C73" s="294" t="s">
        <v>200</v>
      </c>
      <c r="D73" s="348">
        <f>Base!W12</f>
        <v>8</v>
      </c>
      <c r="E73" s="243"/>
      <c r="F73" s="898"/>
      <c r="G73" s="309"/>
      <c r="H73" s="704"/>
      <c r="I73" s="870"/>
    </row>
    <row r="74" spans="1:11" ht="15.75" thickBot="1" x14ac:dyDescent="0.3">
      <c r="A74" s="915"/>
      <c r="B74" s="917"/>
      <c r="C74" s="302" t="s">
        <v>203</v>
      </c>
      <c r="D74" s="349">
        <f>Base!Y12</f>
        <v>23</v>
      </c>
      <c r="E74" s="247"/>
      <c r="F74" s="899"/>
      <c r="G74" s="310"/>
      <c r="H74" s="751"/>
      <c r="I74" s="871"/>
    </row>
    <row r="75" spans="1:11" x14ac:dyDescent="0.25">
      <c r="A75" s="913">
        <v>10</v>
      </c>
      <c r="B75" s="916" t="s">
        <v>72</v>
      </c>
      <c r="C75" s="290" t="s">
        <v>191</v>
      </c>
      <c r="D75" s="346"/>
      <c r="E75" s="242"/>
      <c r="F75" s="897">
        <f>SUM(E75:E82)</f>
        <v>4303.01</v>
      </c>
      <c r="G75" s="291"/>
      <c r="H75" s="868" t="s">
        <v>595</v>
      </c>
      <c r="I75" s="869"/>
    </row>
    <row r="76" spans="1:11" x14ac:dyDescent="0.25">
      <c r="A76" s="914"/>
      <c r="B76" s="917"/>
      <c r="C76" s="294" t="s">
        <v>190</v>
      </c>
      <c r="D76" s="347">
        <v>11</v>
      </c>
      <c r="E76" s="156">
        <f>'M6'!O29</f>
        <v>2504.83</v>
      </c>
      <c r="F76" s="898"/>
      <c r="G76" s="295" t="s">
        <v>596</v>
      </c>
      <c r="H76" s="704"/>
      <c r="I76" s="870"/>
      <c r="K76" s="332"/>
    </row>
    <row r="77" spans="1:11" x14ac:dyDescent="0.25">
      <c r="A77" s="914"/>
      <c r="B77" s="917"/>
      <c r="C77" s="298" t="s">
        <v>189</v>
      </c>
      <c r="D77" s="347">
        <v>5</v>
      </c>
      <c r="E77" s="156">
        <f>'M6'!O30</f>
        <v>1798.1800000000003</v>
      </c>
      <c r="F77" s="898"/>
      <c r="G77" s="295" t="s">
        <v>597</v>
      </c>
      <c r="H77" s="704"/>
      <c r="I77" s="870"/>
      <c r="K77" s="332"/>
    </row>
    <row r="78" spans="1:11" x14ac:dyDescent="0.25">
      <c r="A78" s="914"/>
      <c r="B78" s="917"/>
      <c r="C78" s="294" t="s">
        <v>193</v>
      </c>
      <c r="D78" s="347"/>
      <c r="E78" s="156"/>
      <c r="F78" s="898"/>
      <c r="G78" s="295"/>
      <c r="H78" s="704"/>
      <c r="I78" s="870"/>
      <c r="K78" s="332"/>
    </row>
    <row r="79" spans="1:11" x14ac:dyDescent="0.25">
      <c r="A79" s="914"/>
      <c r="B79" s="917"/>
      <c r="C79" s="301" t="s">
        <v>282</v>
      </c>
      <c r="D79" s="348"/>
      <c r="E79" s="243"/>
      <c r="F79" s="898"/>
      <c r="G79" s="309"/>
      <c r="H79" s="704"/>
      <c r="I79" s="870"/>
      <c r="K79" s="332"/>
    </row>
    <row r="80" spans="1:11" x14ac:dyDescent="0.25">
      <c r="A80" s="914"/>
      <c r="B80" s="917"/>
      <c r="C80" s="301" t="s">
        <v>243</v>
      </c>
      <c r="D80" s="348"/>
      <c r="E80" s="243"/>
      <c r="F80" s="898"/>
      <c r="G80" s="295"/>
      <c r="H80" s="704"/>
      <c r="I80" s="870"/>
      <c r="K80" s="332"/>
    </row>
    <row r="81" spans="1:13" x14ac:dyDescent="0.25">
      <c r="A81" s="914"/>
      <c r="B81" s="917"/>
      <c r="C81" s="294" t="s">
        <v>200</v>
      </c>
      <c r="D81" s="399">
        <f>Base!W13</f>
        <v>27</v>
      </c>
      <c r="E81" s="295"/>
      <c r="F81" s="898"/>
      <c r="G81" s="295"/>
      <c r="H81" s="704"/>
      <c r="I81" s="870"/>
      <c r="K81" s="332"/>
    </row>
    <row r="82" spans="1:13" ht="15.75" thickBot="1" x14ac:dyDescent="0.3">
      <c r="A82" s="915"/>
      <c r="B82" s="917"/>
      <c r="C82" s="302" t="s">
        <v>203</v>
      </c>
      <c r="D82" s="400">
        <f>Base!Y13</f>
        <v>50</v>
      </c>
      <c r="E82" s="307"/>
      <c r="F82" s="899"/>
      <c r="H82" s="751"/>
      <c r="I82" s="871"/>
      <c r="K82" s="336"/>
    </row>
    <row r="83" spans="1:13" x14ac:dyDescent="0.25">
      <c r="A83" s="913">
        <v>11</v>
      </c>
      <c r="B83" s="916" t="s">
        <v>78</v>
      </c>
      <c r="C83" s="290" t="s">
        <v>191</v>
      </c>
      <c r="D83" s="346"/>
      <c r="E83" s="242"/>
      <c r="F83" s="897">
        <f>SUM(E83:E90)</f>
        <v>0</v>
      </c>
      <c r="G83" s="291"/>
      <c r="H83" s="868" t="s">
        <v>598</v>
      </c>
      <c r="I83" s="869"/>
      <c r="K83" s="338"/>
    </row>
    <row r="84" spans="1:13" x14ac:dyDescent="0.25">
      <c r="A84" s="914"/>
      <c r="B84" s="917"/>
      <c r="C84" s="294" t="s">
        <v>190</v>
      </c>
      <c r="D84" s="347"/>
      <c r="E84" s="156"/>
      <c r="F84" s="898"/>
      <c r="G84" s="295"/>
      <c r="H84" s="704"/>
      <c r="I84" s="870"/>
      <c r="K84" s="338"/>
    </row>
    <row r="85" spans="1:13" x14ac:dyDescent="0.25">
      <c r="A85" s="914"/>
      <c r="B85" s="917"/>
      <c r="C85" s="298" t="s">
        <v>189</v>
      </c>
      <c r="D85" s="347">
        <v>1</v>
      </c>
      <c r="E85" s="156"/>
      <c r="F85" s="898"/>
      <c r="G85" s="295">
        <v>1</v>
      </c>
      <c r="H85" s="704"/>
      <c r="I85" s="870"/>
      <c r="K85" s="338"/>
    </row>
    <row r="86" spans="1:13" x14ac:dyDescent="0.25">
      <c r="A86" s="914"/>
      <c r="B86" s="917"/>
      <c r="C86" s="294" t="s">
        <v>193</v>
      </c>
      <c r="D86" s="347"/>
      <c r="E86" s="156"/>
      <c r="F86" s="898"/>
      <c r="G86" s="295"/>
      <c r="H86" s="704"/>
      <c r="I86" s="870"/>
      <c r="K86" s="338"/>
      <c r="L86" s="307"/>
      <c r="M86" s="256"/>
    </row>
    <row r="87" spans="1:13" x14ac:dyDescent="0.25">
      <c r="A87" s="914"/>
      <c r="B87" s="917"/>
      <c r="C87" s="301" t="s">
        <v>282</v>
      </c>
      <c r="D87" s="348"/>
      <c r="E87" s="243"/>
      <c r="F87" s="898"/>
      <c r="G87" s="309"/>
      <c r="H87" s="704"/>
      <c r="I87" s="870"/>
      <c r="K87" s="336"/>
      <c r="L87" s="307"/>
      <c r="M87" s="256"/>
    </row>
    <row r="88" spans="1:13" x14ac:dyDescent="0.25">
      <c r="A88" s="914"/>
      <c r="B88" s="917"/>
      <c r="C88" s="301" t="s">
        <v>243</v>
      </c>
      <c r="D88" s="348"/>
      <c r="E88" s="243"/>
      <c r="F88" s="898"/>
      <c r="G88" s="309"/>
      <c r="H88" s="704"/>
      <c r="I88" s="870"/>
      <c r="K88" s="336"/>
      <c r="L88" s="307"/>
      <c r="M88" s="256"/>
    </row>
    <row r="89" spans="1:13" x14ac:dyDescent="0.25">
      <c r="A89" s="914"/>
      <c r="B89" s="917"/>
      <c r="C89" s="294" t="s">
        <v>200</v>
      </c>
      <c r="D89" s="347">
        <f>Base!W14</f>
        <v>1</v>
      </c>
      <c r="E89" s="243"/>
      <c r="F89" s="898"/>
      <c r="G89" s="309"/>
      <c r="H89" s="704"/>
      <c r="I89" s="870"/>
      <c r="K89" s="336"/>
      <c r="L89" s="307"/>
      <c r="M89" s="256"/>
    </row>
    <row r="90" spans="1:13" ht="15.75" thickBot="1" x14ac:dyDescent="0.3">
      <c r="A90" s="915"/>
      <c r="B90" s="918"/>
      <c r="C90" s="302" t="s">
        <v>203</v>
      </c>
      <c r="D90" s="349">
        <f>Base!Y14</f>
        <v>0</v>
      </c>
      <c r="E90" s="247"/>
      <c r="F90" s="899"/>
      <c r="G90" s="310"/>
      <c r="H90" s="751"/>
      <c r="I90" s="871"/>
      <c r="K90" s="336"/>
      <c r="L90" s="307"/>
      <c r="M90" s="256"/>
    </row>
    <row r="91" spans="1:13" ht="15" customHeight="1" x14ac:dyDescent="0.25">
      <c r="A91" s="913">
        <v>12</v>
      </c>
      <c r="B91" s="916" t="s">
        <v>84</v>
      </c>
      <c r="C91" s="290" t="s">
        <v>191</v>
      </c>
      <c r="D91" s="346"/>
      <c r="E91" s="242"/>
      <c r="F91" s="897">
        <f>SUM(E91:E98)</f>
        <v>2416.11</v>
      </c>
      <c r="G91" s="291"/>
      <c r="H91" s="868" t="s">
        <v>599</v>
      </c>
      <c r="I91" s="869"/>
      <c r="K91" s="338"/>
      <c r="L91" s="307"/>
      <c r="M91" s="256"/>
    </row>
    <row r="92" spans="1:13" x14ac:dyDescent="0.25">
      <c r="A92" s="914"/>
      <c r="B92" s="917"/>
      <c r="C92" s="294" t="s">
        <v>190</v>
      </c>
      <c r="D92" s="347"/>
      <c r="E92" s="156">
        <f>'M6'!H35</f>
        <v>690.54</v>
      </c>
      <c r="F92" s="898"/>
      <c r="G92" s="295"/>
      <c r="H92" s="704"/>
      <c r="I92" s="870"/>
      <c r="K92" s="336"/>
      <c r="L92" s="307"/>
      <c r="M92" s="256"/>
    </row>
    <row r="93" spans="1:13" x14ac:dyDescent="0.25">
      <c r="A93" s="914"/>
      <c r="B93" s="917"/>
      <c r="C93" s="298" t="s">
        <v>189</v>
      </c>
      <c r="D93" s="347">
        <v>4</v>
      </c>
      <c r="E93" s="156">
        <f>'M6'!H36</f>
        <v>281.64999999999998</v>
      </c>
      <c r="F93" s="898"/>
      <c r="G93" s="295" t="s">
        <v>600</v>
      </c>
      <c r="H93" s="704"/>
      <c r="I93" s="870"/>
      <c r="K93" s="339"/>
      <c r="L93" s="307"/>
      <c r="M93" s="256"/>
    </row>
    <row r="94" spans="1:13" x14ac:dyDescent="0.25">
      <c r="A94" s="914"/>
      <c r="B94" s="917"/>
      <c r="C94" s="294" t="s">
        <v>193</v>
      </c>
      <c r="D94" s="347"/>
      <c r="E94" s="156"/>
      <c r="F94" s="898"/>
      <c r="G94" s="295"/>
      <c r="H94" s="704"/>
      <c r="I94" s="870"/>
      <c r="K94" s="336"/>
      <c r="L94" s="307"/>
      <c r="M94" s="256"/>
    </row>
    <row r="95" spans="1:13" x14ac:dyDescent="0.25">
      <c r="A95" s="914"/>
      <c r="B95" s="917"/>
      <c r="C95" s="301" t="s">
        <v>282</v>
      </c>
      <c r="D95" s="348"/>
      <c r="E95" s="243"/>
      <c r="F95" s="898"/>
      <c r="G95" s="309">
        <v>30</v>
      </c>
      <c r="H95" s="704"/>
      <c r="I95" s="870"/>
      <c r="K95" s="338"/>
      <c r="L95" s="307"/>
      <c r="M95" s="256"/>
    </row>
    <row r="96" spans="1:13" x14ac:dyDescent="0.25">
      <c r="A96" s="914"/>
      <c r="B96" s="917"/>
      <c r="C96" s="301" t="s">
        <v>243</v>
      </c>
      <c r="D96" s="348">
        <v>5</v>
      </c>
      <c r="E96" s="243">
        <f>'M6'!H37</f>
        <v>1443.92</v>
      </c>
      <c r="F96" s="898"/>
      <c r="G96" s="309" t="s">
        <v>601</v>
      </c>
      <c r="H96" s="704"/>
      <c r="I96" s="870"/>
      <c r="K96" s="336"/>
      <c r="L96" s="307"/>
      <c r="M96" s="256"/>
    </row>
    <row r="97" spans="1:13" x14ac:dyDescent="0.25">
      <c r="A97" s="914"/>
      <c r="B97" s="917"/>
      <c r="C97" s="294" t="s">
        <v>200</v>
      </c>
      <c r="D97" s="347">
        <f>Base!W15</f>
        <v>14</v>
      </c>
      <c r="E97" s="243"/>
      <c r="F97" s="898"/>
      <c r="G97" s="309"/>
      <c r="H97" s="704"/>
      <c r="I97" s="870"/>
      <c r="K97" s="336"/>
      <c r="L97" s="307"/>
      <c r="M97" s="256"/>
    </row>
    <row r="98" spans="1:13" ht="15.75" thickBot="1" x14ac:dyDescent="0.3">
      <c r="A98" s="915"/>
      <c r="B98" s="918"/>
      <c r="C98" s="302" t="s">
        <v>203</v>
      </c>
      <c r="D98" s="349">
        <f>Base!Y15</f>
        <v>58</v>
      </c>
      <c r="E98" s="247"/>
      <c r="F98" s="899"/>
      <c r="G98" s="310"/>
      <c r="H98" s="751"/>
      <c r="I98" s="871"/>
      <c r="K98" s="339"/>
      <c r="L98" s="307"/>
      <c r="M98" s="256"/>
    </row>
    <row r="99" spans="1:13" x14ac:dyDescent="0.25">
      <c r="A99" s="922" t="s">
        <v>780</v>
      </c>
      <c r="B99" s="922"/>
      <c r="C99" s="922"/>
      <c r="D99" s="922"/>
      <c r="E99" s="248">
        <f>SUM(E3:E98)</f>
        <v>42188.73</v>
      </c>
      <c r="F99" s="248">
        <f>SUM(F3:F98)</f>
        <v>42188.73</v>
      </c>
      <c r="H99" s="344"/>
      <c r="I99" s="344"/>
      <c r="K99" s="336"/>
      <c r="L99" s="307"/>
      <c r="M99" s="256"/>
    </row>
    <row r="100" spans="1:13" x14ac:dyDescent="0.25">
      <c r="A100" s="401"/>
      <c r="B100" s="344"/>
      <c r="C100" s="344"/>
      <c r="D100" s="401"/>
      <c r="E100" s="933">
        <f>E99/1000</f>
        <v>42.188730000000007</v>
      </c>
      <c r="F100" s="933"/>
      <c r="G100" s="344"/>
      <c r="H100" s="344"/>
      <c r="I100" s="344"/>
      <c r="L100" s="307"/>
      <c r="M100" s="256"/>
    </row>
    <row r="101" spans="1:13" x14ac:dyDescent="0.25">
      <c r="A101" s="401"/>
      <c r="B101" s="344"/>
      <c r="C101" s="344"/>
      <c r="D101" s="401"/>
      <c r="E101" s="344"/>
      <c r="F101" s="344"/>
      <c r="G101" s="344"/>
      <c r="H101" s="344"/>
      <c r="I101" s="344"/>
      <c r="L101" s="307"/>
      <c r="M101" s="256"/>
    </row>
    <row r="102" spans="1:13" x14ac:dyDescent="0.25">
      <c r="A102" s="401"/>
      <c r="B102" s="344"/>
      <c r="C102" s="344"/>
      <c r="D102" s="401"/>
      <c r="E102" s="344"/>
      <c r="F102" s="344"/>
      <c r="G102" s="344"/>
      <c r="H102" s="344"/>
      <c r="I102" s="344"/>
      <c r="L102" s="307"/>
      <c r="M102" s="256"/>
    </row>
    <row r="103" spans="1:13" x14ac:dyDescent="0.25">
      <c r="A103" s="401"/>
      <c r="B103" s="344"/>
      <c r="C103" s="344"/>
      <c r="D103" s="401"/>
      <c r="E103" s="344"/>
      <c r="F103" s="344"/>
      <c r="G103" s="344"/>
      <c r="H103" s="344"/>
      <c r="I103" s="344"/>
      <c r="L103" s="307"/>
      <c r="M103" s="256"/>
    </row>
    <row r="104" spans="1:13" x14ac:dyDescent="0.25">
      <c r="A104" s="401"/>
      <c r="B104" s="344"/>
      <c r="C104" s="344"/>
      <c r="D104" s="401"/>
      <c r="E104" s="344"/>
      <c r="F104" s="344"/>
      <c r="G104" s="344"/>
      <c r="H104" s="344"/>
      <c r="I104" s="344"/>
      <c r="L104" s="307"/>
      <c r="M104" s="256"/>
    </row>
    <row r="105" spans="1:13" x14ac:dyDescent="0.25">
      <c r="A105" s="401"/>
      <c r="B105" s="344"/>
      <c r="C105" s="344"/>
      <c r="D105" s="401"/>
      <c r="E105" s="344"/>
      <c r="F105" s="344"/>
      <c r="G105" s="344"/>
      <c r="H105" s="344"/>
      <c r="I105" s="344"/>
      <c r="L105" s="307"/>
      <c r="M105" s="256"/>
    </row>
    <row r="106" spans="1:13" x14ac:dyDescent="0.25">
      <c r="A106" s="401"/>
      <c r="B106" s="344"/>
      <c r="C106" s="344"/>
      <c r="D106" s="401"/>
      <c r="E106" s="344"/>
      <c r="F106" s="344"/>
      <c r="G106" s="344"/>
      <c r="H106" s="344"/>
      <c r="I106" s="344"/>
      <c r="L106" s="307"/>
      <c r="M106" s="256"/>
    </row>
    <row r="107" spans="1:13" ht="15" customHeight="1" x14ac:dyDescent="0.25">
      <c r="A107" s="401"/>
      <c r="B107" s="344"/>
      <c r="C107" s="344"/>
      <c r="D107" s="401"/>
      <c r="E107" s="344"/>
      <c r="F107" s="344"/>
      <c r="G107" s="344"/>
      <c r="H107" s="344"/>
      <c r="I107" s="344"/>
      <c r="L107" s="307"/>
      <c r="M107" s="256"/>
    </row>
    <row r="108" spans="1:13" x14ac:dyDescent="0.25">
      <c r="A108" s="401"/>
      <c r="B108" s="344"/>
      <c r="C108" s="344"/>
      <c r="D108" s="401"/>
      <c r="E108" s="344"/>
      <c r="F108" s="344"/>
      <c r="G108" s="344"/>
      <c r="H108" s="344"/>
      <c r="I108" s="344"/>
      <c r="L108" s="307"/>
      <c r="M108" s="256"/>
    </row>
    <row r="109" spans="1:13" x14ac:dyDescent="0.25">
      <c r="A109" s="401"/>
      <c r="B109" s="344"/>
      <c r="C109" s="344"/>
      <c r="D109" s="401"/>
      <c r="E109" s="344"/>
      <c r="F109" s="344"/>
      <c r="G109" s="344"/>
      <c r="H109" s="344"/>
      <c r="I109" s="344"/>
      <c r="L109" s="307"/>
      <c r="M109" s="256"/>
    </row>
    <row r="110" spans="1:13" x14ac:dyDescent="0.25">
      <c r="A110" s="401"/>
      <c r="B110" s="344"/>
      <c r="C110" s="344"/>
      <c r="D110" s="401"/>
      <c r="E110" s="344"/>
      <c r="F110" s="344"/>
      <c r="G110" s="344"/>
      <c r="H110" s="344"/>
      <c r="I110" s="344"/>
      <c r="L110" s="307"/>
      <c r="M110" s="256"/>
    </row>
    <row r="111" spans="1:13" x14ac:dyDescent="0.25">
      <c r="A111" s="401"/>
      <c r="B111" s="344"/>
      <c r="C111" s="344"/>
      <c r="D111" s="401"/>
      <c r="E111" s="344"/>
      <c r="F111" s="344"/>
      <c r="G111" s="344"/>
      <c r="H111" s="344"/>
      <c r="I111" s="344"/>
      <c r="L111" s="307"/>
      <c r="M111" s="256"/>
    </row>
    <row r="112" spans="1:13" x14ac:dyDescent="0.25">
      <c r="A112" s="401"/>
      <c r="B112" s="344"/>
      <c r="C112" s="344"/>
      <c r="D112" s="401"/>
      <c r="E112" s="344"/>
      <c r="F112" s="344"/>
      <c r="G112" s="344"/>
      <c r="H112" s="344"/>
      <c r="I112" s="344"/>
      <c r="K112" s="311"/>
      <c r="L112" s="307"/>
      <c r="M112" s="256"/>
    </row>
    <row r="113" spans="1:24" x14ac:dyDescent="0.25">
      <c r="A113" s="401"/>
      <c r="B113" s="344"/>
      <c r="C113" s="344"/>
      <c r="D113" s="401"/>
      <c r="E113" s="344"/>
      <c r="F113" s="344"/>
      <c r="G113" s="344"/>
      <c r="H113" s="344"/>
      <c r="I113" s="344"/>
      <c r="K113" s="311"/>
      <c r="L113" s="307"/>
      <c r="M113" s="256"/>
    </row>
    <row r="114" spans="1:24" x14ac:dyDescent="0.25">
      <c r="A114" s="401"/>
      <c r="B114" s="344"/>
      <c r="C114" s="344"/>
      <c r="D114" s="401"/>
      <c r="E114" s="344"/>
      <c r="F114" s="344"/>
      <c r="G114" s="344"/>
      <c r="H114" s="344"/>
      <c r="I114" s="344"/>
      <c r="K114" s="332"/>
      <c r="L114" s="307"/>
      <c r="M114" s="256"/>
    </row>
    <row r="115" spans="1:24" ht="15" customHeight="1" x14ac:dyDescent="0.25">
      <c r="A115" s="401"/>
      <c r="B115" s="344"/>
      <c r="C115" s="344"/>
      <c r="D115" s="401"/>
      <c r="E115" s="344"/>
      <c r="F115" s="344"/>
      <c r="G115" s="344"/>
      <c r="H115" s="344"/>
      <c r="I115" s="344"/>
      <c r="K115" s="332"/>
      <c r="L115" s="307"/>
      <c r="M115" s="256"/>
    </row>
    <row r="116" spans="1:24" x14ac:dyDescent="0.25">
      <c r="A116" s="401"/>
      <c r="B116" s="344"/>
      <c r="C116" s="344"/>
      <c r="D116" s="401"/>
      <c r="E116" s="344"/>
      <c r="F116" s="344"/>
      <c r="G116" s="344"/>
      <c r="H116" s="344"/>
      <c r="I116" s="344"/>
      <c r="K116" s="332"/>
      <c r="L116" s="307"/>
      <c r="M116" s="256"/>
      <c r="N116" s="4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</row>
    <row r="117" spans="1:24" x14ac:dyDescent="0.25">
      <c r="A117" s="401"/>
      <c r="B117" s="344"/>
      <c r="C117" s="344"/>
      <c r="D117" s="401"/>
      <c r="E117" s="344"/>
      <c r="F117" s="344"/>
      <c r="G117" s="344"/>
      <c r="H117" s="344"/>
      <c r="I117" s="344"/>
      <c r="K117" s="332"/>
      <c r="L117" s="307"/>
      <c r="M117" s="256"/>
      <c r="N117" s="4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</row>
    <row r="118" spans="1:24" x14ac:dyDescent="0.25">
      <c r="A118" s="401"/>
      <c r="B118" s="344"/>
      <c r="C118" s="344"/>
      <c r="D118" s="401"/>
      <c r="E118" s="344"/>
      <c r="F118" s="344"/>
      <c r="G118" s="344"/>
      <c r="H118" s="344"/>
      <c r="I118" s="344"/>
      <c r="K118" s="332"/>
      <c r="L118" s="307"/>
      <c r="M118" s="256"/>
      <c r="N118" s="4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</row>
    <row r="119" spans="1:24" x14ac:dyDescent="0.25">
      <c r="A119" s="401"/>
      <c r="B119" s="344"/>
      <c r="C119" s="344"/>
      <c r="D119" s="401"/>
      <c r="E119" s="344"/>
      <c r="F119" s="344"/>
      <c r="G119" s="344"/>
      <c r="H119" s="344"/>
      <c r="I119" s="344"/>
      <c r="K119" s="332"/>
      <c r="L119" s="307"/>
      <c r="M119" s="256"/>
      <c r="N119" s="4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</row>
    <row r="120" spans="1:24" x14ac:dyDescent="0.25">
      <c r="A120" s="401"/>
      <c r="B120" s="344"/>
      <c r="C120" s="344"/>
      <c r="D120" s="401"/>
      <c r="E120" s="344"/>
      <c r="F120" s="344"/>
      <c r="G120" s="344"/>
      <c r="H120" s="344"/>
      <c r="I120" s="344"/>
      <c r="K120" s="332"/>
      <c r="L120" s="307"/>
      <c r="M120" s="256"/>
      <c r="N120" s="4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</row>
    <row r="121" spans="1:24" x14ac:dyDescent="0.25">
      <c r="A121" s="401"/>
      <c r="B121" s="344"/>
      <c r="C121" s="344"/>
      <c r="D121" s="401"/>
      <c r="E121" s="344"/>
      <c r="F121" s="344"/>
      <c r="G121" s="344"/>
      <c r="H121" s="344"/>
      <c r="I121" s="344"/>
      <c r="K121" s="332"/>
      <c r="L121" s="307"/>
      <c r="M121" s="256"/>
      <c r="N121" s="4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</row>
    <row r="122" spans="1:24" x14ac:dyDescent="0.25">
      <c r="A122" s="401"/>
      <c r="B122" s="344"/>
      <c r="C122" s="344"/>
      <c r="D122" s="401"/>
      <c r="E122" s="344"/>
      <c r="F122" s="344"/>
      <c r="G122" s="344"/>
      <c r="H122" s="344"/>
      <c r="I122" s="344"/>
      <c r="K122" s="332"/>
      <c r="L122" s="307"/>
      <c r="M122" s="256"/>
      <c r="N122" s="4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</row>
    <row r="123" spans="1:24" x14ac:dyDescent="0.25">
      <c r="A123" s="401"/>
      <c r="B123" s="344"/>
      <c r="C123" s="344"/>
      <c r="D123" s="401"/>
      <c r="E123" s="344"/>
      <c r="F123" s="344"/>
      <c r="G123" s="344"/>
      <c r="H123" s="344"/>
      <c r="I123" s="344"/>
      <c r="K123" s="332"/>
      <c r="L123" s="307"/>
      <c r="M123" s="256"/>
      <c r="N123" s="4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</row>
    <row r="124" spans="1:24" x14ac:dyDescent="0.25">
      <c r="A124" s="401"/>
      <c r="B124" s="344"/>
      <c r="C124" s="344"/>
      <c r="D124" s="401"/>
      <c r="E124" s="344"/>
      <c r="F124" s="344"/>
      <c r="G124" s="344"/>
      <c r="H124" s="344"/>
      <c r="I124" s="344"/>
      <c r="K124" s="332"/>
      <c r="L124" s="307"/>
      <c r="M124" s="256"/>
      <c r="N124" s="4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</row>
    <row r="125" spans="1:24" x14ac:dyDescent="0.25">
      <c r="A125" s="401"/>
      <c r="B125" s="344"/>
      <c r="C125" s="344"/>
      <c r="D125" s="401"/>
      <c r="E125" s="344"/>
      <c r="F125" s="344"/>
      <c r="G125" s="344"/>
      <c r="H125" s="344"/>
      <c r="I125" s="344"/>
      <c r="K125" s="332"/>
      <c r="L125" s="307"/>
      <c r="M125" s="256"/>
      <c r="N125" s="4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</row>
    <row r="126" spans="1:24" x14ac:dyDescent="0.25">
      <c r="A126" s="401"/>
      <c r="B126" s="344"/>
      <c r="C126" s="344"/>
      <c r="D126" s="401"/>
      <c r="E126" s="344"/>
      <c r="F126" s="344"/>
      <c r="G126" s="344"/>
      <c r="H126" s="344"/>
      <c r="I126" s="344"/>
      <c r="K126" s="332"/>
      <c r="L126" s="307"/>
      <c r="M126" s="256"/>
      <c r="N126" s="4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</row>
    <row r="127" spans="1:24" x14ac:dyDescent="0.25">
      <c r="A127" s="401"/>
      <c r="B127" s="344"/>
      <c r="C127" s="344"/>
      <c r="D127" s="401"/>
      <c r="E127" s="344"/>
      <c r="F127" s="344"/>
      <c r="G127" s="344"/>
      <c r="H127" s="344"/>
      <c r="I127" s="344"/>
      <c r="K127" s="336"/>
      <c r="L127" s="307"/>
      <c r="M127" s="256"/>
      <c r="N127" s="4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</row>
    <row r="128" spans="1:24" x14ac:dyDescent="0.25">
      <c r="A128" s="401"/>
      <c r="B128" s="344"/>
      <c r="C128" s="344"/>
      <c r="D128" s="401"/>
      <c r="E128" s="344"/>
      <c r="F128" s="344"/>
      <c r="G128" s="344"/>
      <c r="H128" s="344"/>
      <c r="I128" s="344"/>
      <c r="K128" s="254"/>
      <c r="L128" s="307"/>
      <c r="M128" s="256"/>
      <c r="N128" s="4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</row>
    <row r="129" spans="1:24" x14ac:dyDescent="0.25">
      <c r="A129" s="401"/>
      <c r="B129" s="344"/>
      <c r="C129" s="344"/>
      <c r="D129" s="401"/>
      <c r="E129" s="344"/>
      <c r="F129" s="344"/>
      <c r="G129" s="344"/>
      <c r="H129" s="344"/>
      <c r="I129" s="344"/>
      <c r="L129" s="307"/>
      <c r="M129" s="256"/>
      <c r="N129" s="4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</row>
    <row r="130" spans="1:24" x14ac:dyDescent="0.25">
      <c r="A130" s="401"/>
      <c r="B130" s="344"/>
      <c r="C130" s="344"/>
      <c r="D130" s="401"/>
      <c r="E130" s="344"/>
      <c r="F130" s="344"/>
      <c r="G130" s="344"/>
      <c r="H130" s="344"/>
      <c r="I130" s="344"/>
      <c r="K130" s="332"/>
      <c r="L130" s="307"/>
      <c r="M130" s="256"/>
      <c r="N130" s="4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</row>
    <row r="131" spans="1:24" x14ac:dyDescent="0.25">
      <c r="A131" s="401"/>
      <c r="B131" s="344"/>
      <c r="C131" s="344"/>
      <c r="D131" s="401"/>
      <c r="E131" s="344"/>
      <c r="F131" s="344"/>
      <c r="G131" s="344"/>
      <c r="H131" s="344"/>
      <c r="I131" s="344"/>
      <c r="L131" s="307"/>
      <c r="M131" s="256"/>
      <c r="N131" s="4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</row>
    <row r="132" spans="1:24" x14ac:dyDescent="0.25">
      <c r="A132" s="401"/>
      <c r="B132" s="344"/>
      <c r="C132" s="344"/>
      <c r="D132" s="401"/>
      <c r="E132" s="344"/>
      <c r="F132" s="344"/>
      <c r="G132" s="344"/>
      <c r="H132" s="344"/>
      <c r="I132" s="344"/>
      <c r="L132" s="307"/>
      <c r="M132" s="256"/>
      <c r="N132" s="4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</row>
    <row r="133" spans="1:24" x14ac:dyDescent="0.25">
      <c r="A133" s="401"/>
      <c r="B133" s="344"/>
      <c r="C133" s="344"/>
      <c r="D133" s="401"/>
      <c r="E133" s="344"/>
      <c r="F133" s="344"/>
      <c r="G133" s="344"/>
      <c r="H133" s="344"/>
      <c r="I133" s="344"/>
      <c r="L133" s="307"/>
      <c r="M133" s="256"/>
      <c r="N133" s="4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</row>
    <row r="134" spans="1:24" x14ac:dyDescent="0.25">
      <c r="A134" s="401"/>
      <c r="B134" s="344"/>
      <c r="C134" s="344"/>
      <c r="D134" s="401"/>
      <c r="E134" s="344"/>
      <c r="F134" s="344"/>
      <c r="G134" s="344"/>
      <c r="H134" s="344"/>
      <c r="I134" s="344"/>
      <c r="L134" s="307"/>
      <c r="M134" s="256"/>
      <c r="N134" s="4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</row>
    <row r="135" spans="1:24" x14ac:dyDescent="0.25">
      <c r="A135" s="401"/>
      <c r="B135" s="344"/>
      <c r="C135" s="344"/>
      <c r="D135" s="401"/>
      <c r="E135" s="344"/>
      <c r="F135" s="344"/>
      <c r="G135" s="344"/>
      <c r="H135" s="344"/>
      <c r="I135" s="344"/>
      <c r="L135" s="307"/>
      <c r="M135" s="256"/>
      <c r="N135" s="456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</row>
    <row r="136" spans="1:24" x14ac:dyDescent="0.25">
      <c r="A136" s="401"/>
      <c r="B136" s="344"/>
      <c r="C136" s="344"/>
      <c r="D136" s="401"/>
      <c r="E136" s="344"/>
      <c r="F136" s="344"/>
      <c r="G136" s="344"/>
      <c r="H136" s="344"/>
      <c r="I136" s="344"/>
      <c r="L136" s="307"/>
      <c r="M136" s="256"/>
      <c r="N136" s="456"/>
      <c r="O136" s="256"/>
      <c r="P136" s="256"/>
      <c r="Q136" s="256"/>
      <c r="R136" s="256"/>
      <c r="S136" s="256"/>
      <c r="T136" s="256"/>
      <c r="U136" s="256"/>
      <c r="V136" s="256"/>
      <c r="W136" s="256"/>
      <c r="X136" s="256"/>
    </row>
    <row r="137" spans="1:24" x14ac:dyDescent="0.25">
      <c r="A137" s="401"/>
      <c r="B137" s="344"/>
      <c r="C137" s="344"/>
      <c r="D137" s="401"/>
      <c r="E137" s="344"/>
      <c r="F137" s="344"/>
      <c r="G137" s="344"/>
      <c r="H137" s="344"/>
      <c r="I137" s="344"/>
      <c r="L137" s="307"/>
      <c r="M137" s="256"/>
      <c r="N137" s="456"/>
      <c r="O137" s="256"/>
      <c r="P137" s="256"/>
      <c r="Q137" s="256"/>
      <c r="R137" s="256"/>
      <c r="S137" s="256"/>
      <c r="T137" s="256"/>
      <c r="U137" s="256"/>
      <c r="V137" s="256"/>
      <c r="W137" s="256"/>
      <c r="X137" s="256"/>
    </row>
    <row r="138" spans="1:24" x14ac:dyDescent="0.25">
      <c r="A138" s="401"/>
      <c r="B138" s="344"/>
      <c r="C138" s="344"/>
      <c r="D138" s="401"/>
      <c r="E138" s="344"/>
      <c r="F138" s="344"/>
      <c r="G138" s="344"/>
      <c r="H138" s="344"/>
      <c r="I138" s="344"/>
      <c r="L138" s="307"/>
      <c r="M138" s="256"/>
      <c r="N138" s="456"/>
      <c r="O138" s="256"/>
      <c r="P138" s="256"/>
      <c r="Q138" s="256"/>
      <c r="R138" s="256"/>
      <c r="S138" s="256"/>
      <c r="T138" s="256"/>
      <c r="U138" s="256"/>
      <c r="V138" s="256"/>
      <c r="W138" s="256"/>
      <c r="X138" s="256"/>
    </row>
    <row r="139" spans="1:24" x14ac:dyDescent="0.25">
      <c r="A139" s="401"/>
      <c r="B139" s="344"/>
      <c r="C139" s="344"/>
      <c r="D139" s="401"/>
      <c r="E139" s="344"/>
      <c r="F139" s="344"/>
      <c r="G139" s="344"/>
      <c r="H139" s="344"/>
      <c r="I139" s="344"/>
    </row>
    <row r="140" spans="1:24" x14ac:dyDescent="0.25">
      <c r="A140" s="401"/>
      <c r="B140" s="344"/>
      <c r="C140" s="344"/>
      <c r="D140" s="401"/>
      <c r="E140" s="344"/>
      <c r="F140" s="344"/>
      <c r="G140" s="344"/>
      <c r="H140" s="344"/>
      <c r="I140" s="344"/>
    </row>
    <row r="141" spans="1:24" x14ac:dyDescent="0.25">
      <c r="A141" s="401"/>
      <c r="B141" s="344"/>
      <c r="C141" s="344"/>
      <c r="D141" s="401"/>
      <c r="E141" s="344"/>
      <c r="F141" s="344"/>
      <c r="G141" s="344"/>
      <c r="H141" s="344"/>
      <c r="I141" s="344"/>
    </row>
    <row r="142" spans="1:24" x14ac:dyDescent="0.25">
      <c r="A142" s="401"/>
      <c r="B142" s="344"/>
      <c r="C142" s="344"/>
      <c r="D142" s="401"/>
      <c r="E142" s="344"/>
      <c r="F142" s="344"/>
      <c r="G142" s="344"/>
      <c r="H142" s="344"/>
      <c r="I142" s="344"/>
    </row>
    <row r="143" spans="1:24" x14ac:dyDescent="0.25">
      <c r="A143" s="401"/>
      <c r="B143" s="344"/>
      <c r="C143" s="344"/>
      <c r="D143" s="401"/>
      <c r="E143" s="344"/>
      <c r="F143" s="344"/>
      <c r="G143" s="344"/>
      <c r="H143" s="344"/>
      <c r="I143" s="344"/>
    </row>
    <row r="144" spans="1:24" x14ac:dyDescent="0.25">
      <c r="A144" s="401"/>
      <c r="B144" s="344"/>
      <c r="C144" s="344"/>
      <c r="D144" s="401"/>
      <c r="E144" s="344"/>
      <c r="F144" s="344"/>
      <c r="G144" s="344"/>
      <c r="H144" s="344"/>
      <c r="I144" s="344"/>
    </row>
    <row r="145" spans="1:9" x14ac:dyDescent="0.25">
      <c r="A145" s="401"/>
      <c r="B145" s="344"/>
      <c r="C145" s="344"/>
      <c r="D145" s="401"/>
      <c r="E145" s="344"/>
      <c r="F145" s="344"/>
      <c r="G145" s="344"/>
      <c r="H145" s="344"/>
      <c r="I145" s="344"/>
    </row>
    <row r="146" spans="1:9" x14ac:dyDescent="0.25">
      <c r="A146" s="401"/>
      <c r="B146" s="344"/>
      <c r="C146" s="344"/>
      <c r="D146" s="401"/>
      <c r="E146" s="344"/>
      <c r="F146" s="344"/>
      <c r="G146" s="344"/>
      <c r="H146" s="344"/>
      <c r="I146" s="344"/>
    </row>
    <row r="147" spans="1:9" x14ac:dyDescent="0.25">
      <c r="A147" s="401"/>
      <c r="B147" s="344"/>
      <c r="C147" s="344"/>
      <c r="D147" s="401"/>
      <c r="E147" s="344"/>
      <c r="F147" s="344"/>
      <c r="G147" s="344"/>
      <c r="H147" s="344"/>
      <c r="I147" s="344"/>
    </row>
    <row r="148" spans="1:9" x14ac:dyDescent="0.25">
      <c r="A148" s="401"/>
      <c r="B148" s="344"/>
      <c r="C148" s="344"/>
      <c r="D148" s="401"/>
      <c r="E148" s="344"/>
      <c r="F148" s="344"/>
      <c r="G148" s="344"/>
      <c r="H148" s="344"/>
      <c r="I148" s="344"/>
    </row>
    <row r="149" spans="1:9" x14ac:dyDescent="0.25">
      <c r="A149" s="401"/>
      <c r="B149" s="344"/>
      <c r="C149" s="344"/>
      <c r="D149" s="401"/>
      <c r="E149" s="344"/>
      <c r="F149" s="344"/>
      <c r="G149" s="344"/>
      <c r="H149" s="344"/>
      <c r="I149" s="344"/>
    </row>
    <row r="150" spans="1:9" x14ac:dyDescent="0.25">
      <c r="A150" s="401"/>
      <c r="B150" s="344"/>
      <c r="C150" s="344"/>
      <c r="D150" s="401"/>
      <c r="E150" s="344"/>
      <c r="F150" s="344"/>
      <c r="G150" s="344"/>
      <c r="H150" s="344"/>
      <c r="I150" s="344"/>
    </row>
    <row r="151" spans="1:9" x14ac:dyDescent="0.25">
      <c r="A151" s="401"/>
      <c r="B151" s="344"/>
      <c r="C151" s="344"/>
      <c r="D151" s="401"/>
      <c r="E151" s="344"/>
      <c r="F151" s="344"/>
      <c r="G151" s="344"/>
      <c r="H151" s="344"/>
      <c r="I151" s="344"/>
    </row>
    <row r="152" spans="1:9" x14ac:dyDescent="0.25">
      <c r="A152" s="401"/>
      <c r="B152" s="344"/>
      <c r="C152" s="344"/>
      <c r="D152" s="401"/>
      <c r="E152" s="344"/>
      <c r="F152" s="344"/>
      <c r="G152" s="344"/>
      <c r="H152" s="344"/>
      <c r="I152" s="344"/>
    </row>
    <row r="153" spans="1:9" x14ac:dyDescent="0.25">
      <c r="A153" s="401"/>
      <c r="B153" s="344"/>
      <c r="C153" s="344"/>
      <c r="D153" s="401"/>
      <c r="E153" s="344"/>
      <c r="F153" s="344"/>
      <c r="G153" s="344"/>
      <c r="H153" s="344"/>
      <c r="I153" s="344"/>
    </row>
    <row r="154" spans="1:9" x14ac:dyDescent="0.25">
      <c r="A154" s="401"/>
      <c r="B154" s="344"/>
      <c r="C154" s="344"/>
      <c r="D154" s="401"/>
      <c r="E154" s="344"/>
      <c r="F154" s="344"/>
      <c r="G154" s="344"/>
      <c r="H154" s="344"/>
      <c r="I154" s="344"/>
    </row>
    <row r="155" spans="1:9" x14ac:dyDescent="0.25">
      <c r="A155" s="401"/>
      <c r="B155" s="344"/>
      <c r="C155" s="344"/>
      <c r="D155" s="401"/>
      <c r="E155" s="344"/>
      <c r="F155" s="344"/>
      <c r="G155" s="344"/>
      <c r="H155" s="344"/>
      <c r="I155" s="344"/>
    </row>
    <row r="156" spans="1:9" x14ac:dyDescent="0.25">
      <c r="A156" s="401"/>
      <c r="B156" s="344"/>
      <c r="C156" s="344"/>
      <c r="D156" s="401"/>
      <c r="E156" s="344"/>
      <c r="F156" s="344"/>
      <c r="G156" s="344"/>
      <c r="H156" s="344"/>
      <c r="I156" s="344"/>
    </row>
    <row r="157" spans="1:9" x14ac:dyDescent="0.25">
      <c r="A157" s="401"/>
      <c r="B157" s="344"/>
      <c r="C157" s="344"/>
      <c r="D157" s="401"/>
      <c r="E157" s="344"/>
      <c r="F157" s="344"/>
      <c r="G157" s="344"/>
      <c r="H157" s="344"/>
      <c r="I157" s="344"/>
    </row>
    <row r="158" spans="1:9" x14ac:dyDescent="0.25">
      <c r="A158" s="401"/>
      <c r="B158" s="344"/>
      <c r="C158" s="344"/>
      <c r="D158" s="401"/>
      <c r="E158" s="344"/>
      <c r="F158" s="344"/>
      <c r="G158" s="344"/>
      <c r="H158" s="344"/>
      <c r="I158" s="344"/>
    </row>
    <row r="159" spans="1:9" x14ac:dyDescent="0.25">
      <c r="A159" s="401"/>
      <c r="B159" s="344"/>
      <c r="C159" s="344"/>
      <c r="D159" s="401"/>
      <c r="E159" s="344"/>
      <c r="F159" s="344"/>
      <c r="G159" s="344"/>
      <c r="H159" s="344"/>
      <c r="I159" s="344"/>
    </row>
    <row r="160" spans="1:9" x14ac:dyDescent="0.25">
      <c r="A160" s="401"/>
      <c r="B160" s="344"/>
      <c r="C160" s="344"/>
      <c r="D160" s="401"/>
      <c r="E160" s="344"/>
      <c r="F160" s="344"/>
      <c r="G160" s="344"/>
      <c r="H160" s="344"/>
      <c r="I160" s="344"/>
    </row>
    <row r="161" spans="1:9" x14ac:dyDescent="0.25">
      <c r="A161" s="401"/>
      <c r="B161" s="344"/>
      <c r="C161" s="344"/>
      <c r="D161" s="401"/>
      <c r="E161" s="344"/>
      <c r="F161" s="344"/>
      <c r="G161" s="344"/>
      <c r="H161" s="344"/>
      <c r="I161" s="344"/>
    </row>
    <row r="162" spans="1:9" x14ac:dyDescent="0.25">
      <c r="A162" s="401"/>
      <c r="B162" s="344"/>
      <c r="C162" s="344"/>
      <c r="D162" s="401"/>
      <c r="E162" s="344"/>
      <c r="F162" s="344"/>
      <c r="G162" s="344"/>
      <c r="H162" s="344"/>
      <c r="I162" s="344"/>
    </row>
    <row r="163" spans="1:9" x14ac:dyDescent="0.25">
      <c r="A163" s="401"/>
      <c r="B163" s="344"/>
      <c r="C163" s="344"/>
      <c r="D163" s="401"/>
      <c r="E163" s="344"/>
      <c r="F163" s="344"/>
      <c r="G163" s="344"/>
      <c r="H163" s="344"/>
      <c r="I163" s="344"/>
    </row>
    <row r="164" spans="1:9" x14ac:dyDescent="0.25">
      <c r="A164" s="401"/>
      <c r="B164" s="344"/>
      <c r="C164" s="344"/>
      <c r="D164" s="401"/>
      <c r="E164" s="344"/>
      <c r="F164" s="344"/>
      <c r="G164" s="344"/>
      <c r="H164" s="344"/>
      <c r="I164" s="344"/>
    </row>
    <row r="165" spans="1:9" x14ac:dyDescent="0.25">
      <c r="A165" s="401"/>
      <c r="B165" s="344"/>
      <c r="C165" s="344"/>
      <c r="D165" s="401"/>
      <c r="E165" s="344"/>
      <c r="F165" s="344"/>
      <c r="G165" s="344"/>
      <c r="H165" s="344"/>
      <c r="I165" s="344"/>
    </row>
    <row r="166" spans="1:9" x14ac:dyDescent="0.25">
      <c r="A166" s="401"/>
      <c r="B166" s="344"/>
      <c r="C166" s="344"/>
      <c r="D166" s="401"/>
      <c r="E166" s="344"/>
      <c r="F166" s="344"/>
      <c r="G166" s="344"/>
      <c r="H166" s="344"/>
      <c r="I166" s="344"/>
    </row>
    <row r="167" spans="1:9" x14ac:dyDescent="0.25">
      <c r="A167" s="401"/>
      <c r="B167" s="344"/>
      <c r="C167" s="344"/>
      <c r="D167" s="401"/>
      <c r="E167" s="344"/>
      <c r="F167" s="344"/>
      <c r="G167" s="344"/>
      <c r="H167" s="344"/>
      <c r="I167" s="344"/>
    </row>
    <row r="168" spans="1:9" x14ac:dyDescent="0.25">
      <c r="A168" s="401"/>
      <c r="B168" s="344"/>
      <c r="C168" s="344"/>
      <c r="D168" s="401"/>
      <c r="E168" s="344"/>
      <c r="F168" s="344"/>
      <c r="G168" s="344"/>
      <c r="H168" s="344"/>
      <c r="I168" s="344"/>
    </row>
    <row r="169" spans="1:9" x14ac:dyDescent="0.25">
      <c r="A169" s="401"/>
      <c r="B169" s="344"/>
      <c r="C169" s="344"/>
      <c r="D169" s="401"/>
      <c r="E169" s="344"/>
      <c r="F169" s="344"/>
      <c r="G169" s="344"/>
      <c r="H169" s="344"/>
      <c r="I169" s="344"/>
    </row>
    <row r="170" spans="1:9" x14ac:dyDescent="0.25">
      <c r="A170" s="401"/>
      <c r="B170" s="344"/>
      <c r="C170" s="344"/>
      <c r="D170" s="401"/>
      <c r="E170" s="344"/>
      <c r="F170" s="344"/>
      <c r="G170" s="344"/>
      <c r="H170" s="344"/>
      <c r="I170" s="344"/>
    </row>
    <row r="171" spans="1:9" x14ac:dyDescent="0.25">
      <c r="A171" s="401"/>
      <c r="B171" s="344"/>
      <c r="C171" s="344"/>
      <c r="D171" s="401"/>
      <c r="E171" s="344"/>
      <c r="F171" s="344"/>
      <c r="G171" s="344"/>
      <c r="H171" s="344"/>
      <c r="I171" s="344"/>
    </row>
    <row r="172" spans="1:9" x14ac:dyDescent="0.25">
      <c r="A172" s="401"/>
      <c r="B172" s="344"/>
      <c r="C172" s="344"/>
      <c r="D172" s="401"/>
      <c r="E172" s="344"/>
      <c r="F172" s="344"/>
      <c r="G172" s="344"/>
      <c r="H172" s="344"/>
      <c r="I172" s="344"/>
    </row>
    <row r="173" spans="1:9" x14ac:dyDescent="0.25">
      <c r="A173" s="401"/>
      <c r="B173" s="344"/>
      <c r="C173" s="344"/>
      <c r="D173" s="401"/>
      <c r="E173" s="344"/>
      <c r="F173" s="344"/>
      <c r="G173" s="344"/>
      <c r="H173" s="344"/>
      <c r="I173" s="344"/>
    </row>
    <row r="174" spans="1:9" x14ac:dyDescent="0.25">
      <c r="A174" s="401"/>
      <c r="B174" s="344"/>
      <c r="C174" s="344"/>
      <c r="D174" s="401"/>
      <c r="E174" s="344"/>
      <c r="F174" s="344"/>
      <c r="G174" s="344"/>
      <c r="H174" s="344"/>
      <c r="I174" s="344"/>
    </row>
    <row r="175" spans="1:9" x14ac:dyDescent="0.25">
      <c r="A175" s="401"/>
      <c r="B175" s="344"/>
      <c r="C175" s="344"/>
      <c r="D175" s="401"/>
      <c r="E175" s="344"/>
      <c r="F175" s="344"/>
      <c r="G175" s="344"/>
      <c r="H175" s="344"/>
      <c r="I175" s="344"/>
    </row>
    <row r="176" spans="1:9" x14ac:dyDescent="0.25">
      <c r="A176" s="401"/>
      <c r="B176" s="344"/>
      <c r="C176" s="344"/>
      <c r="D176" s="401"/>
      <c r="E176" s="344"/>
      <c r="F176" s="344"/>
      <c r="G176" s="344"/>
      <c r="H176" s="344"/>
      <c r="I176" s="344"/>
    </row>
    <row r="177" spans="1:9" x14ac:dyDescent="0.25">
      <c r="A177" s="401"/>
      <c r="B177" s="344"/>
      <c r="C177" s="344"/>
      <c r="D177" s="401"/>
      <c r="E177" s="344"/>
      <c r="F177" s="344"/>
      <c r="G177" s="344"/>
      <c r="H177" s="344"/>
      <c r="I177" s="344"/>
    </row>
    <row r="178" spans="1:9" x14ac:dyDescent="0.25">
      <c r="A178" s="401"/>
      <c r="B178" s="344"/>
      <c r="C178" s="344"/>
      <c r="D178" s="401"/>
      <c r="E178" s="344"/>
      <c r="F178" s="344"/>
      <c r="G178" s="344"/>
      <c r="H178" s="344"/>
      <c r="I178" s="344"/>
    </row>
    <row r="179" spans="1:9" x14ac:dyDescent="0.25">
      <c r="A179" s="401"/>
      <c r="B179" s="344"/>
      <c r="C179" s="344"/>
      <c r="D179" s="401"/>
      <c r="E179" s="344"/>
      <c r="F179" s="344"/>
      <c r="G179" s="344"/>
      <c r="H179" s="344"/>
      <c r="I179" s="344"/>
    </row>
    <row r="180" spans="1:9" x14ac:dyDescent="0.25">
      <c r="A180" s="401"/>
      <c r="B180" s="344"/>
      <c r="C180" s="344"/>
      <c r="D180" s="401"/>
      <c r="E180" s="344"/>
      <c r="F180" s="344"/>
      <c r="G180" s="344"/>
      <c r="H180" s="344"/>
      <c r="I180" s="344"/>
    </row>
    <row r="181" spans="1:9" x14ac:dyDescent="0.25">
      <c r="A181" s="401"/>
      <c r="B181" s="344"/>
      <c r="C181" s="344"/>
      <c r="D181" s="401"/>
      <c r="E181" s="344"/>
      <c r="F181" s="344"/>
      <c r="G181" s="344"/>
      <c r="H181" s="344"/>
      <c r="I181" s="344"/>
    </row>
    <row r="182" spans="1:9" x14ac:dyDescent="0.25">
      <c r="A182" s="401"/>
      <c r="B182" s="344"/>
      <c r="C182" s="344"/>
      <c r="D182" s="401"/>
      <c r="E182" s="344"/>
      <c r="F182" s="344"/>
      <c r="G182" s="344"/>
      <c r="H182" s="344"/>
      <c r="I182" s="344"/>
    </row>
    <row r="183" spans="1:9" x14ac:dyDescent="0.25">
      <c r="A183" s="401"/>
      <c r="B183" s="344"/>
      <c r="C183" s="344"/>
      <c r="D183" s="401"/>
      <c r="E183" s="344"/>
      <c r="F183" s="344"/>
      <c r="G183" s="344"/>
      <c r="H183" s="344"/>
      <c r="I183" s="344"/>
    </row>
    <row r="184" spans="1:9" x14ac:dyDescent="0.25">
      <c r="A184" s="401"/>
      <c r="B184" s="344"/>
      <c r="C184" s="344"/>
      <c r="D184" s="401"/>
      <c r="E184" s="344"/>
      <c r="F184" s="344"/>
      <c r="G184" s="344"/>
      <c r="H184" s="344"/>
      <c r="I184" s="344"/>
    </row>
    <row r="185" spans="1:9" x14ac:dyDescent="0.25">
      <c r="A185" s="401"/>
      <c r="B185" s="344"/>
      <c r="C185" s="344"/>
      <c r="D185" s="401"/>
      <c r="E185" s="344"/>
      <c r="F185" s="344"/>
      <c r="G185" s="344"/>
      <c r="H185" s="344"/>
      <c r="I185" s="344"/>
    </row>
    <row r="186" spans="1:9" x14ac:dyDescent="0.25">
      <c r="A186" s="401"/>
      <c r="B186" s="344"/>
      <c r="C186" s="344"/>
      <c r="D186" s="401"/>
      <c r="E186" s="344"/>
      <c r="F186" s="344"/>
      <c r="G186" s="344"/>
      <c r="H186" s="344"/>
      <c r="I186" s="344"/>
    </row>
    <row r="187" spans="1:9" x14ac:dyDescent="0.25">
      <c r="A187" s="401"/>
      <c r="B187" s="344"/>
      <c r="C187" s="344"/>
      <c r="D187" s="401"/>
      <c r="E187" s="344"/>
      <c r="F187" s="344"/>
      <c r="G187" s="344"/>
      <c r="H187" s="344"/>
      <c r="I187" s="344"/>
    </row>
    <row r="188" spans="1:9" x14ac:dyDescent="0.25">
      <c r="A188" s="401"/>
      <c r="B188" s="344"/>
      <c r="C188" s="344"/>
      <c r="D188" s="401"/>
      <c r="E188" s="344"/>
      <c r="F188" s="344"/>
      <c r="G188" s="344"/>
      <c r="H188" s="344"/>
      <c r="I188" s="344"/>
    </row>
    <row r="189" spans="1:9" x14ac:dyDescent="0.25">
      <c r="A189" s="401"/>
      <c r="B189" s="344"/>
      <c r="C189" s="344"/>
      <c r="D189" s="401"/>
      <c r="E189" s="344"/>
      <c r="F189" s="344"/>
      <c r="G189" s="344"/>
      <c r="H189" s="344"/>
      <c r="I189" s="344"/>
    </row>
    <row r="190" spans="1:9" x14ac:dyDescent="0.25">
      <c r="A190" s="401"/>
      <c r="B190" s="344"/>
      <c r="C190" s="344"/>
      <c r="D190" s="401"/>
      <c r="E190" s="344"/>
      <c r="F190" s="344"/>
      <c r="G190" s="344"/>
      <c r="H190" s="344"/>
      <c r="I190" s="344"/>
    </row>
    <row r="191" spans="1:9" x14ac:dyDescent="0.25">
      <c r="A191" s="401"/>
      <c r="B191" s="344"/>
      <c r="C191" s="344"/>
      <c r="D191" s="401"/>
      <c r="E191" s="344"/>
      <c r="F191" s="344"/>
      <c r="G191" s="344"/>
      <c r="H191" s="344"/>
      <c r="I191" s="344"/>
    </row>
    <row r="192" spans="1:9" x14ac:dyDescent="0.25">
      <c r="A192" s="401"/>
      <c r="B192" s="344"/>
      <c r="C192" s="344"/>
      <c r="D192" s="401"/>
      <c r="E192" s="344"/>
      <c r="F192" s="344"/>
      <c r="G192" s="344"/>
      <c r="H192" s="344"/>
      <c r="I192" s="344"/>
    </row>
    <row r="193" spans="1:9" x14ac:dyDescent="0.25">
      <c r="A193" s="401"/>
      <c r="B193" s="344"/>
      <c r="C193" s="344"/>
      <c r="D193" s="401"/>
      <c r="E193" s="344"/>
      <c r="F193" s="344"/>
      <c r="G193" s="344"/>
      <c r="H193" s="344"/>
      <c r="I193" s="344"/>
    </row>
    <row r="194" spans="1:9" x14ac:dyDescent="0.25">
      <c r="A194" s="401"/>
      <c r="B194" s="344"/>
      <c r="C194" s="344"/>
      <c r="D194" s="401"/>
      <c r="E194" s="344"/>
      <c r="F194" s="344"/>
      <c r="G194" s="344"/>
      <c r="H194" s="344"/>
      <c r="I194" s="344"/>
    </row>
    <row r="195" spans="1:9" x14ac:dyDescent="0.25">
      <c r="A195" s="401"/>
      <c r="B195" s="344"/>
      <c r="C195" s="344"/>
      <c r="D195" s="401"/>
      <c r="E195" s="344"/>
      <c r="F195" s="344"/>
      <c r="G195" s="344"/>
      <c r="H195" s="344"/>
      <c r="I195" s="344"/>
    </row>
    <row r="196" spans="1:9" x14ac:dyDescent="0.25">
      <c r="A196" s="401"/>
      <c r="B196" s="344"/>
      <c r="C196" s="344"/>
      <c r="D196" s="401"/>
      <c r="E196" s="344"/>
      <c r="F196" s="344"/>
      <c r="G196" s="344"/>
      <c r="H196" s="344"/>
      <c r="I196" s="344"/>
    </row>
    <row r="197" spans="1:9" x14ac:dyDescent="0.25">
      <c r="A197" s="401"/>
      <c r="B197" s="344"/>
      <c r="C197" s="344"/>
      <c r="D197" s="401"/>
      <c r="E197" s="344"/>
      <c r="F197" s="344"/>
      <c r="G197" s="344"/>
      <c r="H197" s="344"/>
      <c r="I197" s="344"/>
    </row>
    <row r="198" spans="1:9" x14ac:dyDescent="0.25">
      <c r="A198" s="401"/>
      <c r="B198" s="344"/>
      <c r="C198" s="344"/>
      <c r="D198" s="401"/>
      <c r="E198" s="344"/>
      <c r="F198" s="344"/>
      <c r="G198" s="344"/>
      <c r="H198" s="344"/>
      <c r="I198" s="344"/>
    </row>
    <row r="199" spans="1:9" x14ac:dyDescent="0.25">
      <c r="A199" s="401"/>
      <c r="B199" s="344"/>
      <c r="C199" s="344"/>
      <c r="D199" s="401"/>
      <c r="E199" s="344"/>
      <c r="F199" s="344"/>
      <c r="G199" s="344"/>
      <c r="H199" s="344"/>
      <c r="I199" s="344"/>
    </row>
    <row r="200" spans="1:9" x14ac:dyDescent="0.25">
      <c r="A200" s="401"/>
      <c r="B200" s="344"/>
      <c r="C200" s="344"/>
      <c r="D200" s="401"/>
      <c r="E200" s="344"/>
      <c r="F200" s="344"/>
      <c r="G200" s="344"/>
      <c r="H200" s="344"/>
      <c r="I200" s="344"/>
    </row>
    <row r="201" spans="1:9" x14ac:dyDescent="0.25">
      <c r="A201" s="401"/>
      <c r="B201" s="344"/>
      <c r="C201" s="344"/>
      <c r="D201" s="401"/>
      <c r="E201" s="344"/>
      <c r="F201" s="344"/>
      <c r="G201" s="344"/>
      <c r="H201" s="344"/>
      <c r="I201" s="344"/>
    </row>
    <row r="202" spans="1:9" x14ac:dyDescent="0.25">
      <c r="A202" s="401"/>
      <c r="B202" s="344"/>
      <c r="C202" s="344"/>
      <c r="D202" s="401"/>
      <c r="E202" s="344"/>
      <c r="F202" s="344"/>
      <c r="G202" s="344"/>
      <c r="H202" s="344"/>
      <c r="I202" s="344"/>
    </row>
    <row r="203" spans="1:9" x14ac:dyDescent="0.25">
      <c r="A203" s="401"/>
      <c r="B203" s="344"/>
      <c r="C203" s="344"/>
      <c r="D203" s="401"/>
      <c r="E203" s="344"/>
      <c r="F203" s="344"/>
      <c r="G203" s="344"/>
      <c r="H203" s="344"/>
      <c r="I203" s="344"/>
    </row>
    <row r="204" spans="1:9" x14ac:dyDescent="0.25">
      <c r="A204" s="401"/>
      <c r="B204" s="344"/>
      <c r="C204" s="344"/>
      <c r="D204" s="401"/>
      <c r="E204" s="344"/>
      <c r="F204" s="344"/>
      <c r="G204" s="344"/>
      <c r="H204" s="344"/>
      <c r="I204" s="344"/>
    </row>
    <row r="205" spans="1:9" x14ac:dyDescent="0.25">
      <c r="A205" s="401"/>
      <c r="B205" s="344"/>
      <c r="C205" s="344"/>
      <c r="D205" s="401"/>
      <c r="E205" s="344"/>
      <c r="F205" s="344"/>
      <c r="G205" s="344"/>
      <c r="H205" s="344"/>
      <c r="I205" s="344"/>
    </row>
    <row r="206" spans="1:9" x14ac:dyDescent="0.25">
      <c r="A206" s="401"/>
      <c r="B206" s="344"/>
      <c r="C206" s="344"/>
      <c r="D206" s="401"/>
      <c r="E206" s="344"/>
      <c r="F206" s="344"/>
      <c r="G206" s="344"/>
      <c r="H206" s="344"/>
      <c r="I206" s="344"/>
    </row>
    <row r="207" spans="1:9" x14ac:dyDescent="0.25">
      <c r="A207" s="401"/>
      <c r="B207" s="344"/>
      <c r="C207" s="344"/>
      <c r="D207" s="401"/>
      <c r="E207" s="344"/>
      <c r="F207" s="344"/>
      <c r="G207" s="344"/>
      <c r="H207" s="344"/>
      <c r="I207" s="344"/>
    </row>
    <row r="208" spans="1:9" x14ac:dyDescent="0.25">
      <c r="A208" s="401"/>
      <c r="B208" s="344"/>
      <c r="C208" s="344"/>
      <c r="D208" s="401"/>
      <c r="E208" s="344"/>
      <c r="F208" s="344"/>
      <c r="G208" s="344"/>
      <c r="H208" s="344"/>
      <c r="I208" s="344"/>
    </row>
    <row r="209" spans="1:9" x14ac:dyDescent="0.25">
      <c r="A209" s="401"/>
      <c r="B209" s="344"/>
      <c r="C209" s="344"/>
      <c r="D209" s="401"/>
      <c r="E209" s="344"/>
      <c r="F209" s="344"/>
      <c r="G209" s="344"/>
      <c r="H209" s="344"/>
      <c r="I209" s="344"/>
    </row>
    <row r="210" spans="1:9" x14ac:dyDescent="0.25">
      <c r="A210" s="401"/>
      <c r="B210" s="344"/>
      <c r="C210" s="344"/>
      <c r="D210" s="401"/>
      <c r="E210" s="344"/>
      <c r="F210" s="344"/>
      <c r="G210" s="344"/>
      <c r="H210" s="344"/>
      <c r="I210" s="344"/>
    </row>
    <row r="211" spans="1:9" x14ac:dyDescent="0.25">
      <c r="A211" s="401"/>
      <c r="B211" s="344"/>
      <c r="C211" s="344"/>
      <c r="D211" s="401"/>
      <c r="E211" s="344"/>
      <c r="F211" s="344"/>
      <c r="G211" s="344"/>
      <c r="H211" s="344"/>
      <c r="I211" s="344"/>
    </row>
    <row r="212" spans="1:9" x14ac:dyDescent="0.25">
      <c r="A212" s="401"/>
      <c r="B212" s="344"/>
      <c r="C212" s="344"/>
      <c r="D212" s="401"/>
      <c r="E212" s="344"/>
      <c r="F212" s="344"/>
      <c r="G212" s="344"/>
      <c r="H212" s="344"/>
      <c r="I212" s="344"/>
    </row>
    <row r="213" spans="1:9" x14ac:dyDescent="0.25">
      <c r="A213" s="401"/>
      <c r="B213" s="344"/>
      <c r="C213" s="344"/>
      <c r="D213" s="401"/>
      <c r="E213" s="344"/>
      <c r="F213" s="344"/>
      <c r="G213" s="344"/>
      <c r="H213" s="344"/>
      <c r="I213" s="344"/>
    </row>
    <row r="214" spans="1:9" x14ac:dyDescent="0.25">
      <c r="A214" s="401"/>
      <c r="B214" s="344"/>
      <c r="C214" s="344"/>
      <c r="D214" s="401"/>
      <c r="E214" s="344"/>
      <c r="F214" s="344"/>
      <c r="G214" s="344"/>
      <c r="H214" s="344"/>
      <c r="I214" s="344"/>
    </row>
    <row r="215" spans="1:9" x14ac:dyDescent="0.25">
      <c r="A215" s="401"/>
      <c r="B215" s="344"/>
      <c r="C215" s="344"/>
      <c r="D215" s="401"/>
      <c r="E215" s="344"/>
      <c r="F215" s="344"/>
      <c r="G215" s="344"/>
      <c r="H215" s="344"/>
      <c r="I215" s="344"/>
    </row>
    <row r="216" spans="1:9" x14ac:dyDescent="0.25">
      <c r="A216" s="401"/>
      <c r="B216" s="344"/>
      <c r="C216" s="344"/>
      <c r="D216" s="401"/>
      <c r="E216" s="344"/>
      <c r="F216" s="344"/>
      <c r="G216" s="344"/>
      <c r="H216" s="344"/>
      <c r="I216" s="344"/>
    </row>
    <row r="217" spans="1:9" x14ac:dyDescent="0.25">
      <c r="A217" s="401"/>
      <c r="B217" s="344"/>
      <c r="C217" s="344"/>
      <c r="D217" s="401"/>
      <c r="E217" s="344"/>
      <c r="F217" s="344"/>
      <c r="G217" s="344"/>
      <c r="H217" s="344"/>
      <c r="I217" s="344"/>
    </row>
    <row r="218" spans="1:9" x14ac:dyDescent="0.25">
      <c r="A218" s="401"/>
      <c r="B218" s="344"/>
      <c r="C218" s="344"/>
      <c r="D218" s="401"/>
      <c r="E218" s="344"/>
      <c r="F218" s="344"/>
      <c r="G218" s="344"/>
      <c r="H218" s="344"/>
      <c r="I218" s="344"/>
    </row>
    <row r="219" spans="1:9" x14ac:dyDescent="0.25">
      <c r="A219" s="401"/>
      <c r="B219" s="344"/>
      <c r="C219" s="344"/>
      <c r="D219" s="401"/>
      <c r="E219" s="344"/>
      <c r="F219" s="344"/>
      <c r="G219" s="344"/>
      <c r="H219" s="344"/>
      <c r="I219" s="344"/>
    </row>
    <row r="220" spans="1:9" x14ac:dyDescent="0.25">
      <c r="A220" s="401"/>
      <c r="B220" s="344"/>
      <c r="C220" s="344"/>
      <c r="D220" s="401"/>
      <c r="E220" s="344"/>
      <c r="F220" s="344"/>
      <c r="G220" s="344"/>
      <c r="H220" s="344"/>
      <c r="I220" s="344"/>
    </row>
    <row r="221" spans="1:9" x14ac:dyDescent="0.25">
      <c r="A221" s="401"/>
      <c r="B221" s="344"/>
      <c r="C221" s="344"/>
      <c r="D221" s="401"/>
      <c r="E221" s="344"/>
      <c r="F221" s="344"/>
      <c r="G221" s="344"/>
      <c r="H221" s="344"/>
      <c r="I221" s="344"/>
    </row>
    <row r="222" spans="1:9" x14ac:dyDescent="0.25">
      <c r="A222" s="401"/>
      <c r="B222" s="344"/>
      <c r="C222" s="344"/>
      <c r="D222" s="401"/>
      <c r="E222" s="344"/>
      <c r="F222" s="344"/>
      <c r="G222" s="344"/>
      <c r="H222" s="344"/>
      <c r="I222" s="344"/>
    </row>
    <row r="223" spans="1:9" x14ac:dyDescent="0.25">
      <c r="A223" s="401"/>
      <c r="B223" s="344"/>
      <c r="C223" s="344"/>
      <c r="D223" s="401"/>
      <c r="E223" s="344"/>
      <c r="F223" s="344"/>
      <c r="G223" s="344"/>
      <c r="H223" s="344"/>
      <c r="I223" s="344"/>
    </row>
    <row r="224" spans="1:9" x14ac:dyDescent="0.25">
      <c r="A224" s="401"/>
      <c r="B224" s="344"/>
      <c r="C224" s="344"/>
      <c r="D224" s="401"/>
      <c r="E224" s="344"/>
      <c r="F224" s="344"/>
      <c r="G224" s="344"/>
      <c r="H224" s="344"/>
      <c r="I224" s="344"/>
    </row>
    <row r="225" spans="1:9" x14ac:dyDescent="0.25">
      <c r="A225" s="401"/>
      <c r="B225" s="344"/>
      <c r="C225" s="344"/>
      <c r="D225" s="401"/>
      <c r="E225" s="344"/>
      <c r="F225" s="344"/>
      <c r="G225" s="344"/>
      <c r="H225" s="344"/>
      <c r="I225" s="344"/>
    </row>
    <row r="226" spans="1:9" x14ac:dyDescent="0.25">
      <c r="A226" s="401"/>
      <c r="B226" s="344"/>
      <c r="C226" s="344"/>
      <c r="D226" s="401"/>
      <c r="E226" s="344"/>
      <c r="F226" s="344"/>
      <c r="G226" s="344"/>
      <c r="H226" s="344"/>
      <c r="I226" s="344"/>
    </row>
    <row r="227" spans="1:9" x14ac:dyDescent="0.25">
      <c r="A227" s="401"/>
      <c r="B227" s="344"/>
      <c r="C227" s="344"/>
      <c r="D227" s="401"/>
      <c r="E227" s="344"/>
      <c r="F227" s="344"/>
      <c r="G227" s="344"/>
      <c r="H227" s="344"/>
      <c r="I227" s="344"/>
    </row>
    <row r="228" spans="1:9" x14ac:dyDescent="0.25">
      <c r="A228" s="401"/>
      <c r="B228" s="344"/>
      <c r="C228" s="344"/>
      <c r="D228" s="401"/>
      <c r="E228" s="344"/>
      <c r="F228" s="344"/>
      <c r="G228" s="344"/>
      <c r="H228" s="344"/>
      <c r="I228" s="344"/>
    </row>
    <row r="229" spans="1:9" x14ac:dyDescent="0.25">
      <c r="A229" s="401"/>
      <c r="B229" s="344"/>
      <c r="C229" s="344"/>
      <c r="D229" s="401"/>
      <c r="E229" s="344"/>
      <c r="F229" s="344"/>
      <c r="G229" s="344"/>
      <c r="H229" s="344"/>
      <c r="I229" s="344"/>
    </row>
    <row r="230" spans="1:9" x14ac:dyDescent="0.25">
      <c r="A230" s="401"/>
      <c r="B230" s="344"/>
      <c r="C230" s="344"/>
      <c r="D230" s="401"/>
      <c r="E230" s="344"/>
      <c r="F230" s="344"/>
      <c r="G230" s="344"/>
      <c r="H230" s="344"/>
      <c r="I230" s="344"/>
    </row>
    <row r="231" spans="1:9" x14ac:dyDescent="0.25">
      <c r="A231" s="401"/>
      <c r="B231" s="344"/>
      <c r="C231" s="344"/>
      <c r="D231" s="401"/>
      <c r="E231" s="344"/>
      <c r="F231" s="344"/>
      <c r="G231" s="344"/>
      <c r="H231" s="344"/>
      <c r="I231" s="344"/>
    </row>
    <row r="232" spans="1:9" x14ac:dyDescent="0.25">
      <c r="A232" s="401"/>
      <c r="B232" s="344"/>
      <c r="C232" s="344"/>
      <c r="D232" s="401"/>
      <c r="E232" s="344"/>
      <c r="F232" s="344"/>
      <c r="G232" s="344"/>
      <c r="H232" s="344"/>
      <c r="I232" s="344"/>
    </row>
    <row r="233" spans="1:9" x14ac:dyDescent="0.25">
      <c r="A233" s="401"/>
      <c r="B233" s="344"/>
      <c r="C233" s="344"/>
      <c r="D233" s="401"/>
      <c r="E233" s="344"/>
      <c r="F233" s="344"/>
      <c r="G233" s="344"/>
      <c r="H233" s="344"/>
      <c r="I233" s="344"/>
    </row>
    <row r="234" spans="1:9" x14ac:dyDescent="0.25">
      <c r="A234" s="401"/>
      <c r="B234" s="344"/>
      <c r="C234" s="344"/>
      <c r="D234" s="401"/>
      <c r="E234" s="344"/>
      <c r="F234" s="344"/>
      <c r="G234" s="344"/>
      <c r="H234" s="344"/>
      <c r="I234" s="344"/>
    </row>
    <row r="235" spans="1:9" x14ac:dyDescent="0.25">
      <c r="A235" s="401"/>
      <c r="B235" s="344"/>
      <c r="C235" s="344"/>
      <c r="D235" s="401"/>
      <c r="E235" s="344"/>
      <c r="F235" s="344"/>
      <c r="G235" s="344"/>
      <c r="H235" s="344"/>
      <c r="I235" s="344"/>
    </row>
    <row r="236" spans="1:9" x14ac:dyDescent="0.25">
      <c r="A236" s="401"/>
      <c r="B236" s="344"/>
      <c r="C236" s="344"/>
      <c r="D236" s="401"/>
      <c r="E236" s="344"/>
      <c r="F236" s="344"/>
      <c r="G236" s="344"/>
      <c r="H236" s="344"/>
      <c r="I236" s="344"/>
    </row>
    <row r="237" spans="1:9" x14ac:dyDescent="0.25">
      <c r="A237" s="401"/>
      <c r="B237" s="344"/>
      <c r="C237" s="344"/>
      <c r="D237" s="401"/>
      <c r="E237" s="344"/>
      <c r="F237" s="344"/>
      <c r="G237" s="344"/>
      <c r="H237" s="344"/>
      <c r="I237" s="344"/>
    </row>
    <row r="238" spans="1:9" x14ac:dyDescent="0.25">
      <c r="A238" s="401"/>
      <c r="B238" s="344"/>
      <c r="C238" s="344"/>
      <c r="D238" s="401"/>
      <c r="E238" s="344"/>
      <c r="F238" s="344"/>
      <c r="G238" s="344"/>
      <c r="H238" s="344"/>
      <c r="I238" s="344"/>
    </row>
    <row r="239" spans="1:9" x14ac:dyDescent="0.25">
      <c r="A239" s="401"/>
      <c r="B239" s="344"/>
      <c r="C239" s="344"/>
      <c r="D239" s="401"/>
      <c r="E239" s="344"/>
      <c r="F239" s="344"/>
      <c r="G239" s="344"/>
      <c r="H239" s="344"/>
      <c r="I239" s="344"/>
    </row>
    <row r="240" spans="1:9" x14ac:dyDescent="0.25">
      <c r="A240" s="401"/>
      <c r="B240" s="344"/>
      <c r="C240" s="344"/>
      <c r="D240" s="401"/>
      <c r="E240" s="344"/>
      <c r="F240" s="344"/>
      <c r="G240" s="344"/>
      <c r="H240" s="344"/>
      <c r="I240" s="344"/>
    </row>
    <row r="241" spans="1:9" x14ac:dyDescent="0.25">
      <c r="A241" s="401"/>
      <c r="B241" s="344"/>
      <c r="C241" s="344"/>
      <c r="D241" s="401"/>
      <c r="E241" s="344"/>
      <c r="F241" s="344"/>
      <c r="G241" s="344"/>
      <c r="H241" s="344"/>
      <c r="I241" s="344"/>
    </row>
    <row r="242" spans="1:9" x14ac:dyDescent="0.25">
      <c r="A242" s="401"/>
      <c r="B242" s="344"/>
      <c r="C242" s="344"/>
      <c r="D242" s="401"/>
      <c r="E242" s="344"/>
      <c r="F242" s="344"/>
      <c r="G242" s="344"/>
      <c r="H242" s="344"/>
      <c r="I242" s="344"/>
    </row>
    <row r="243" spans="1:9" x14ac:dyDescent="0.25">
      <c r="A243" s="401"/>
      <c r="B243" s="344"/>
      <c r="C243" s="344"/>
      <c r="D243" s="401"/>
      <c r="E243" s="344"/>
      <c r="F243" s="344"/>
      <c r="G243" s="344"/>
      <c r="H243" s="344"/>
      <c r="I243" s="344"/>
    </row>
    <row r="244" spans="1:9" x14ac:dyDescent="0.25">
      <c r="A244" s="401"/>
      <c r="B244" s="344"/>
      <c r="C244" s="344"/>
      <c r="D244" s="401"/>
      <c r="E244" s="344"/>
      <c r="F244" s="344"/>
      <c r="G244" s="344"/>
      <c r="H244" s="344"/>
      <c r="I244" s="344"/>
    </row>
    <row r="245" spans="1:9" x14ac:dyDescent="0.25">
      <c r="A245" s="401"/>
      <c r="B245" s="344"/>
      <c r="C245" s="344"/>
      <c r="D245" s="401"/>
      <c r="E245" s="344"/>
      <c r="F245" s="344"/>
      <c r="G245" s="344"/>
      <c r="H245" s="344"/>
      <c r="I245" s="344"/>
    </row>
    <row r="246" spans="1:9" x14ac:dyDescent="0.25">
      <c r="A246" s="401"/>
      <c r="B246" s="344"/>
      <c r="C246" s="344"/>
      <c r="D246" s="401"/>
      <c r="E246" s="344"/>
      <c r="F246" s="344"/>
      <c r="G246" s="344"/>
      <c r="H246" s="344"/>
      <c r="I246" s="344"/>
    </row>
    <row r="247" spans="1:9" x14ac:dyDescent="0.25">
      <c r="A247" s="401"/>
      <c r="B247" s="344"/>
      <c r="C247" s="344"/>
      <c r="D247" s="401"/>
      <c r="E247" s="344"/>
      <c r="F247" s="344"/>
      <c r="G247" s="344"/>
      <c r="H247" s="344"/>
      <c r="I247" s="344"/>
    </row>
    <row r="248" spans="1:9" x14ac:dyDescent="0.25">
      <c r="A248" s="401"/>
      <c r="B248" s="344"/>
      <c r="C248" s="344"/>
      <c r="D248" s="401"/>
      <c r="E248" s="344"/>
      <c r="F248" s="344"/>
      <c r="G248" s="344"/>
      <c r="H248" s="344"/>
      <c r="I248" s="344"/>
    </row>
    <row r="249" spans="1:9" x14ac:dyDescent="0.25">
      <c r="A249" s="401"/>
      <c r="B249" s="344"/>
      <c r="C249" s="344"/>
      <c r="D249" s="401"/>
      <c r="E249" s="344"/>
      <c r="F249" s="344"/>
      <c r="G249" s="344"/>
      <c r="H249" s="344"/>
      <c r="I249" s="344"/>
    </row>
    <row r="250" spans="1:9" x14ac:dyDescent="0.25">
      <c r="A250" s="401"/>
      <c r="B250" s="344"/>
      <c r="C250" s="344"/>
      <c r="D250" s="401"/>
      <c r="E250" s="344"/>
      <c r="F250" s="344"/>
      <c r="G250" s="344"/>
      <c r="H250" s="344"/>
      <c r="I250" s="344"/>
    </row>
    <row r="251" spans="1:9" x14ac:dyDescent="0.25">
      <c r="A251" s="401"/>
      <c r="B251" s="344"/>
      <c r="C251" s="344"/>
      <c r="D251" s="401"/>
      <c r="E251" s="344"/>
      <c r="F251" s="344"/>
      <c r="G251" s="344"/>
      <c r="H251" s="344"/>
      <c r="I251" s="344"/>
    </row>
    <row r="252" spans="1:9" x14ac:dyDescent="0.25">
      <c r="A252" s="401"/>
      <c r="B252" s="344"/>
      <c r="C252" s="344"/>
      <c r="D252" s="401"/>
      <c r="E252" s="344"/>
      <c r="F252" s="344"/>
      <c r="G252" s="344"/>
      <c r="H252" s="344"/>
      <c r="I252" s="344"/>
    </row>
    <row r="253" spans="1:9" x14ac:dyDescent="0.25">
      <c r="A253" s="401"/>
      <c r="B253" s="344"/>
      <c r="C253" s="344"/>
      <c r="D253" s="401"/>
      <c r="E253" s="344"/>
      <c r="F253" s="344"/>
      <c r="G253" s="344"/>
      <c r="H253" s="344"/>
      <c r="I253" s="344"/>
    </row>
    <row r="254" spans="1:9" x14ac:dyDescent="0.25">
      <c r="A254" s="401"/>
      <c r="B254" s="344"/>
      <c r="C254" s="344"/>
      <c r="D254" s="401"/>
      <c r="E254" s="344"/>
      <c r="F254" s="344"/>
      <c r="G254" s="344"/>
      <c r="H254" s="344"/>
      <c r="I254" s="344"/>
    </row>
    <row r="255" spans="1:9" x14ac:dyDescent="0.25">
      <c r="A255" s="401"/>
      <c r="B255" s="344"/>
      <c r="C255" s="344"/>
      <c r="D255" s="401"/>
      <c r="E255" s="344"/>
      <c r="F255" s="344"/>
      <c r="G255" s="344"/>
      <c r="H255" s="344"/>
      <c r="I255" s="344"/>
    </row>
    <row r="256" spans="1:9" x14ac:dyDescent="0.25">
      <c r="A256" s="401"/>
      <c r="B256" s="344"/>
      <c r="C256" s="344"/>
      <c r="D256" s="401"/>
      <c r="E256" s="344"/>
      <c r="F256" s="344"/>
      <c r="G256" s="344"/>
      <c r="H256" s="344"/>
      <c r="I256" s="344"/>
    </row>
    <row r="257" spans="1:9" x14ac:dyDescent="0.25">
      <c r="A257" s="401"/>
      <c r="B257" s="344"/>
      <c r="C257" s="344"/>
      <c r="D257" s="401"/>
      <c r="E257" s="344"/>
      <c r="F257" s="344"/>
      <c r="G257" s="344"/>
      <c r="H257" s="344"/>
      <c r="I257" s="344"/>
    </row>
    <row r="258" spans="1:9" x14ac:dyDescent="0.25">
      <c r="A258" s="401"/>
      <c r="B258" s="344"/>
      <c r="C258" s="344"/>
      <c r="D258" s="401"/>
      <c r="E258" s="344"/>
      <c r="F258" s="344"/>
      <c r="G258" s="344"/>
      <c r="H258" s="344"/>
      <c r="I258" s="344"/>
    </row>
    <row r="259" spans="1:9" x14ac:dyDescent="0.25">
      <c r="A259" s="401"/>
      <c r="B259" s="344"/>
      <c r="C259" s="344"/>
      <c r="D259" s="401"/>
      <c r="E259" s="344"/>
      <c r="F259" s="344"/>
      <c r="G259" s="344"/>
      <c r="H259" s="344"/>
      <c r="I259" s="344"/>
    </row>
    <row r="260" spans="1:9" x14ac:dyDescent="0.25">
      <c r="A260" s="401"/>
      <c r="B260" s="344"/>
      <c r="C260" s="344"/>
      <c r="D260" s="401"/>
      <c r="E260" s="344"/>
      <c r="F260" s="344"/>
      <c r="G260" s="344"/>
      <c r="H260" s="344"/>
      <c r="I260" s="344"/>
    </row>
    <row r="261" spans="1:9" x14ac:dyDescent="0.25">
      <c r="A261" s="401"/>
      <c r="B261" s="344"/>
      <c r="C261" s="344"/>
      <c r="D261" s="401"/>
      <c r="E261" s="344"/>
      <c r="F261" s="344"/>
      <c r="G261" s="344"/>
      <c r="H261" s="344"/>
      <c r="I261" s="344"/>
    </row>
    <row r="262" spans="1:9" x14ac:dyDescent="0.25">
      <c r="A262" s="401"/>
      <c r="B262" s="344"/>
      <c r="C262" s="344"/>
      <c r="D262" s="401"/>
      <c r="E262" s="344"/>
      <c r="F262" s="344"/>
      <c r="G262" s="344"/>
      <c r="H262" s="344"/>
      <c r="I262" s="344"/>
    </row>
    <row r="263" spans="1:9" x14ac:dyDescent="0.25">
      <c r="A263" s="401"/>
      <c r="B263" s="344"/>
      <c r="C263" s="344"/>
      <c r="D263" s="401"/>
      <c r="E263" s="344"/>
      <c r="F263" s="344"/>
      <c r="G263" s="344"/>
      <c r="H263" s="344"/>
      <c r="I263" s="344"/>
    </row>
    <row r="264" spans="1:9" x14ac:dyDescent="0.25">
      <c r="A264" s="401"/>
      <c r="B264" s="344"/>
      <c r="C264" s="344"/>
      <c r="D264" s="401"/>
      <c r="E264" s="344"/>
      <c r="F264" s="344"/>
      <c r="G264" s="344"/>
      <c r="H264" s="344"/>
      <c r="I264" s="344"/>
    </row>
    <row r="265" spans="1:9" x14ac:dyDescent="0.25">
      <c r="A265" s="401"/>
      <c r="B265" s="344"/>
      <c r="C265" s="344"/>
      <c r="D265" s="401"/>
      <c r="E265" s="344"/>
      <c r="F265" s="344"/>
      <c r="G265" s="344"/>
      <c r="H265" s="344"/>
      <c r="I265" s="344"/>
    </row>
    <row r="266" spans="1:9" x14ac:dyDescent="0.25">
      <c r="A266" s="401"/>
      <c r="B266" s="344"/>
      <c r="C266" s="344"/>
      <c r="D266" s="401"/>
      <c r="E266" s="344"/>
      <c r="F266" s="344"/>
      <c r="G266" s="344"/>
      <c r="H266" s="344"/>
      <c r="I266" s="344"/>
    </row>
    <row r="267" spans="1:9" x14ac:dyDescent="0.25">
      <c r="A267" s="401"/>
      <c r="B267" s="344"/>
      <c r="C267" s="344"/>
      <c r="D267" s="401"/>
      <c r="E267" s="344"/>
      <c r="F267" s="344"/>
      <c r="G267" s="344"/>
      <c r="H267" s="344"/>
      <c r="I267" s="344"/>
    </row>
    <row r="268" spans="1:9" x14ac:dyDescent="0.25">
      <c r="A268" s="401"/>
      <c r="B268" s="344"/>
      <c r="C268" s="344"/>
      <c r="D268" s="401"/>
      <c r="E268" s="344"/>
      <c r="F268" s="344"/>
      <c r="G268" s="344"/>
      <c r="H268" s="344"/>
      <c r="I268" s="344"/>
    </row>
    <row r="269" spans="1:9" x14ac:dyDescent="0.25">
      <c r="A269" s="401"/>
      <c r="B269" s="344"/>
      <c r="C269" s="344"/>
      <c r="D269" s="401"/>
      <c r="E269" s="344"/>
      <c r="F269" s="344"/>
      <c r="G269" s="344"/>
      <c r="H269" s="344"/>
      <c r="I269" s="344"/>
    </row>
    <row r="270" spans="1:9" x14ac:dyDescent="0.25">
      <c r="A270" s="401"/>
      <c r="B270" s="344"/>
      <c r="C270" s="344"/>
      <c r="D270" s="401"/>
      <c r="E270" s="344"/>
      <c r="F270" s="344"/>
      <c r="G270" s="344"/>
      <c r="H270" s="344"/>
      <c r="I270" s="344"/>
    </row>
    <row r="271" spans="1:9" x14ac:dyDescent="0.25">
      <c r="A271" s="401"/>
      <c r="B271" s="344"/>
      <c r="C271" s="344"/>
      <c r="D271" s="401"/>
      <c r="E271" s="344"/>
      <c r="F271" s="344"/>
      <c r="G271" s="344"/>
      <c r="H271" s="344"/>
      <c r="I271" s="344"/>
    </row>
    <row r="272" spans="1:9" x14ac:dyDescent="0.25">
      <c r="A272" s="401"/>
      <c r="B272" s="344"/>
      <c r="C272" s="344"/>
      <c r="D272" s="401"/>
      <c r="E272" s="344"/>
      <c r="F272" s="344"/>
      <c r="G272" s="344"/>
      <c r="H272" s="344"/>
      <c r="I272" s="344"/>
    </row>
    <row r="273" spans="1:9" x14ac:dyDescent="0.25">
      <c r="A273" s="401"/>
      <c r="B273" s="344"/>
      <c r="C273" s="344"/>
      <c r="D273" s="401"/>
      <c r="E273" s="344"/>
      <c r="F273" s="344"/>
      <c r="G273" s="344"/>
      <c r="H273" s="344"/>
      <c r="I273" s="344"/>
    </row>
    <row r="274" spans="1:9" x14ac:dyDescent="0.25">
      <c r="A274" s="401"/>
      <c r="B274" s="344"/>
      <c r="C274" s="344"/>
      <c r="D274" s="401"/>
      <c r="E274" s="344"/>
      <c r="F274" s="344"/>
      <c r="G274" s="344"/>
      <c r="H274" s="344"/>
      <c r="I274" s="344"/>
    </row>
  </sheetData>
  <autoFilter ref="A2:X2" xr:uid="{00000000-0009-0000-0000-00000B000000}"/>
  <sortState xmlns:xlrd2="http://schemas.microsoft.com/office/spreadsheetml/2017/richdata2" ref="O48:Q60">
    <sortCondition descending="1" ref="P48:P60"/>
  </sortState>
  <mergeCells count="65">
    <mergeCell ref="N1:Q1"/>
    <mergeCell ref="N47:Q47"/>
    <mergeCell ref="E100:F100"/>
    <mergeCell ref="F3:F10"/>
    <mergeCell ref="F11:F18"/>
    <mergeCell ref="F19:F26"/>
    <mergeCell ref="F27:F34"/>
    <mergeCell ref="F35:F42"/>
    <mergeCell ref="H27:H34"/>
    <mergeCell ref="I27:I34"/>
    <mergeCell ref="A99:D99"/>
    <mergeCell ref="K1:L1"/>
    <mergeCell ref="A11:A18"/>
    <mergeCell ref="B11:B18"/>
    <mergeCell ref="H11:H18"/>
    <mergeCell ref="I11:I18"/>
    <mergeCell ref="A1:I1"/>
    <mergeCell ref="A3:A10"/>
    <mergeCell ref="B3:B10"/>
    <mergeCell ref="H3:H10"/>
    <mergeCell ref="I3:I10"/>
    <mergeCell ref="A19:A26"/>
    <mergeCell ref="B19:B26"/>
    <mergeCell ref="H19:H26"/>
    <mergeCell ref="I19:I26"/>
    <mergeCell ref="B27:B34"/>
    <mergeCell ref="A35:A42"/>
    <mergeCell ref="B35:B42"/>
    <mergeCell ref="H35:H42"/>
    <mergeCell ref="I35:I42"/>
    <mergeCell ref="A43:A50"/>
    <mergeCell ref="B43:B50"/>
    <mergeCell ref="H43:H50"/>
    <mergeCell ref="I43:I50"/>
    <mergeCell ref="A51:A58"/>
    <mergeCell ref="B51:B58"/>
    <mergeCell ref="H51:H58"/>
    <mergeCell ref="I51:I58"/>
    <mergeCell ref="F43:F50"/>
    <mergeCell ref="F51:F58"/>
    <mergeCell ref="A59:A66"/>
    <mergeCell ref="B59:B66"/>
    <mergeCell ref="H59:H66"/>
    <mergeCell ref="I59:I66"/>
    <mergeCell ref="A67:A74"/>
    <mergeCell ref="B67:B74"/>
    <mergeCell ref="H67:H74"/>
    <mergeCell ref="I67:I74"/>
    <mergeCell ref="F59:F66"/>
    <mergeCell ref="F67:F74"/>
    <mergeCell ref="A91:A98"/>
    <mergeCell ref="B91:B98"/>
    <mergeCell ref="H91:H98"/>
    <mergeCell ref="I91:I98"/>
    <mergeCell ref="A75:A82"/>
    <mergeCell ref="B75:B82"/>
    <mergeCell ref="H75:H82"/>
    <mergeCell ref="I75:I82"/>
    <mergeCell ref="A83:A90"/>
    <mergeCell ref="B83:B90"/>
    <mergeCell ref="H83:H90"/>
    <mergeCell ref="I83:I90"/>
    <mergeCell ref="F75:F82"/>
    <mergeCell ref="F83:F90"/>
    <mergeCell ref="F91:F98"/>
  </mergeCells>
  <hyperlinks>
    <hyperlink ref="H3" r:id="rId1" xr:uid="{00000000-0004-0000-0B00-000000000000}"/>
    <hyperlink ref="H11" r:id="rId2" xr:uid="{00000000-0004-0000-0B00-000001000000}"/>
    <hyperlink ref="H19" r:id="rId3" xr:uid="{00000000-0004-0000-0B00-000002000000}"/>
    <hyperlink ref="H27" r:id="rId4" xr:uid="{00000000-0004-0000-0B00-000003000000}"/>
    <hyperlink ref="H35" r:id="rId5" xr:uid="{00000000-0004-0000-0B00-000004000000}"/>
    <hyperlink ref="H51" r:id="rId6" xr:uid="{00000000-0004-0000-0B00-000005000000}"/>
    <hyperlink ref="H59" r:id="rId7" xr:uid="{00000000-0004-0000-0B00-000006000000}"/>
    <hyperlink ref="H43" r:id="rId8" xr:uid="{00000000-0004-0000-0B00-000007000000}"/>
    <hyperlink ref="H67" r:id="rId9" xr:uid="{00000000-0004-0000-0B00-000008000000}"/>
    <hyperlink ref="H75" r:id="rId10" xr:uid="{00000000-0004-0000-0B00-000009000000}"/>
    <hyperlink ref="H83" r:id="rId11" xr:uid="{00000000-0004-0000-0B00-00000A000000}"/>
    <hyperlink ref="H91" r:id="rId12" xr:uid="{00000000-0004-0000-0B00-00000B000000}"/>
  </hyperlinks>
  <pageMargins left="0.7" right="0.7" top="0.75" bottom="0.75" header="0.3" footer="0.3"/>
  <pageSetup orientation="portrait" horizontalDpi="300" verticalDpi="300" r:id="rId13"/>
  <drawing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9"/>
  <sheetViews>
    <sheetView topLeftCell="A31" zoomScale="80" zoomScaleNormal="80" workbookViewId="0">
      <selection activeCell="A38" sqref="A38:C39"/>
    </sheetView>
  </sheetViews>
  <sheetFormatPr baseColWidth="10" defaultRowHeight="15" x14ac:dyDescent="0.25"/>
  <cols>
    <col min="1" max="1" width="22" style="254" bestFit="1" customWidth="1"/>
    <col min="2" max="2" width="14.5703125" style="254" bestFit="1" customWidth="1"/>
    <col min="3" max="6" width="12" style="254" bestFit="1" customWidth="1"/>
    <col min="7" max="8" width="13.5703125" style="254" bestFit="1" customWidth="1"/>
    <col min="9" max="9" width="12.7109375" style="254" customWidth="1"/>
    <col min="10" max="13" width="13.5703125" style="254" bestFit="1" customWidth="1"/>
    <col min="14" max="14" width="12" style="254" bestFit="1" customWidth="1"/>
    <col min="15" max="16" width="13.5703125" style="254" bestFit="1" customWidth="1"/>
    <col min="17" max="17" width="11.42578125" style="396"/>
    <col min="18" max="16384" width="11.42578125" style="254"/>
  </cols>
  <sheetData>
    <row r="1" spans="1:13" x14ac:dyDescent="0.25">
      <c r="A1" s="814" t="s">
        <v>16</v>
      </c>
      <c r="B1" s="815"/>
      <c r="C1" s="251"/>
      <c r="D1" s="251"/>
      <c r="E1" s="251"/>
      <c r="F1" s="251"/>
      <c r="G1" s="251"/>
      <c r="H1" s="251"/>
      <c r="I1" s="251"/>
      <c r="J1" s="390" t="s">
        <v>793</v>
      </c>
      <c r="K1" s="281" t="s">
        <v>794</v>
      </c>
    </row>
    <row r="2" spans="1:13" x14ac:dyDescent="0.25">
      <c r="A2" s="255" t="s">
        <v>766</v>
      </c>
      <c r="B2" s="254">
        <v>651.02</v>
      </c>
      <c r="C2" s="254">
        <v>594.89</v>
      </c>
      <c r="D2" s="254">
        <v>604.37</v>
      </c>
      <c r="E2" s="254">
        <v>613.11</v>
      </c>
      <c r="F2" s="254">
        <v>619.79</v>
      </c>
      <c r="G2" s="254">
        <v>504.36</v>
      </c>
      <c r="H2" s="254">
        <v>280.48</v>
      </c>
      <c r="J2" s="394">
        <f>SUM(B2:I2)</f>
        <v>3868.02</v>
      </c>
      <c r="K2" s="772">
        <f>SUM(J2:J3)</f>
        <v>8525.89</v>
      </c>
    </row>
    <row r="3" spans="1:13" ht="15.75" thickBot="1" x14ac:dyDescent="0.3">
      <c r="A3" s="255" t="s">
        <v>768</v>
      </c>
      <c r="B3" s="254">
        <v>560.73</v>
      </c>
      <c r="C3" s="254">
        <v>563.63</v>
      </c>
      <c r="D3" s="254">
        <v>559.73</v>
      </c>
      <c r="E3" s="254">
        <v>564.85</v>
      </c>
      <c r="F3" s="254">
        <v>525.91999999999996</v>
      </c>
      <c r="G3" s="254">
        <v>679.07</v>
      </c>
      <c r="H3" s="254">
        <v>592.54</v>
      </c>
      <c r="I3" s="254">
        <v>611.4</v>
      </c>
      <c r="J3" s="394">
        <f>SUM(B3:I3)</f>
        <v>4657.87</v>
      </c>
      <c r="K3" s="772"/>
    </row>
    <row r="4" spans="1:13" x14ac:dyDescent="0.25">
      <c r="A4" s="814" t="s">
        <v>23</v>
      </c>
      <c r="B4" s="815"/>
      <c r="C4" s="815"/>
      <c r="D4" s="251"/>
      <c r="E4" s="251"/>
      <c r="F4" s="251"/>
      <c r="G4" s="251"/>
      <c r="H4" s="251"/>
      <c r="I4" s="251"/>
      <c r="J4" s="251"/>
      <c r="K4" s="390" t="s">
        <v>793</v>
      </c>
      <c r="L4" s="281" t="s">
        <v>794</v>
      </c>
    </row>
    <row r="5" spans="1:13" x14ac:dyDescent="0.25">
      <c r="A5" s="255" t="s">
        <v>766</v>
      </c>
      <c r="B5" s="254">
        <v>476.34</v>
      </c>
      <c r="C5" s="254">
        <v>473.66</v>
      </c>
      <c r="D5" s="254">
        <v>762.25</v>
      </c>
      <c r="E5" s="254">
        <v>758.47</v>
      </c>
      <c r="F5" s="254">
        <v>378.54</v>
      </c>
      <c r="G5" s="254">
        <v>755.77</v>
      </c>
      <c r="H5" s="254">
        <v>378.54</v>
      </c>
      <c r="I5" s="254">
        <v>802.19</v>
      </c>
      <c r="J5" s="254">
        <v>97.9</v>
      </c>
      <c r="K5" s="394">
        <f>SUM(B5:J5)</f>
        <v>4883.66</v>
      </c>
      <c r="L5" s="772">
        <f>SUM(K5:K6)</f>
        <v>8028.52</v>
      </c>
    </row>
    <row r="6" spans="1:13" ht="15.75" thickBot="1" x14ac:dyDescent="0.3">
      <c r="A6" s="255" t="s">
        <v>768</v>
      </c>
      <c r="B6" s="254">
        <v>365.41</v>
      </c>
      <c r="C6" s="254">
        <v>322.55</v>
      </c>
      <c r="D6" s="254">
        <v>308.19</v>
      </c>
      <c r="E6" s="254">
        <v>490.33</v>
      </c>
      <c r="F6" s="254">
        <v>484.46</v>
      </c>
      <c r="G6" s="254">
        <v>559.33000000000004</v>
      </c>
      <c r="H6" s="254">
        <v>558.91999999999996</v>
      </c>
      <c r="I6" s="254">
        <v>55.67</v>
      </c>
      <c r="K6" s="394">
        <f>SUM(B6:J6)</f>
        <v>3144.86</v>
      </c>
      <c r="L6" s="772"/>
    </row>
    <row r="7" spans="1:13" x14ac:dyDescent="0.25">
      <c r="A7" s="814" t="s">
        <v>28</v>
      </c>
      <c r="B7" s="815"/>
      <c r="C7" s="815"/>
      <c r="D7" s="251"/>
      <c r="E7" s="251"/>
      <c r="F7" s="251"/>
      <c r="G7" s="251"/>
      <c r="H7" s="251"/>
      <c r="I7" s="251"/>
      <c r="J7" s="251"/>
      <c r="K7" s="251"/>
      <c r="L7" s="390" t="s">
        <v>793</v>
      </c>
      <c r="M7" s="281" t="s">
        <v>794</v>
      </c>
    </row>
    <row r="8" spans="1:13" x14ac:dyDescent="0.25">
      <c r="A8" s="255" t="s">
        <v>766</v>
      </c>
      <c r="B8" s="254">
        <v>405.59</v>
      </c>
      <c r="C8" s="254">
        <v>766.51</v>
      </c>
      <c r="D8" s="254">
        <v>810.15</v>
      </c>
      <c r="E8" s="254">
        <v>670.8</v>
      </c>
      <c r="F8" s="254">
        <v>91.69</v>
      </c>
      <c r="G8" s="254">
        <v>383.34</v>
      </c>
      <c r="H8" s="254">
        <v>386.88</v>
      </c>
      <c r="I8" s="254">
        <v>408.74</v>
      </c>
      <c r="L8" s="394">
        <f>SUM(B8:K8)</f>
        <v>3923.7000000000007</v>
      </c>
      <c r="M8" s="772">
        <f>SUM(L8:L9)</f>
        <v>6537.0500000000011</v>
      </c>
    </row>
    <row r="9" spans="1:13" ht="15.75" thickBot="1" x14ac:dyDescent="0.3">
      <c r="A9" s="258" t="s">
        <v>768</v>
      </c>
      <c r="B9" s="259">
        <v>100.28</v>
      </c>
      <c r="C9" s="259">
        <v>91.04</v>
      </c>
      <c r="D9" s="259">
        <v>275.75</v>
      </c>
      <c r="E9" s="259">
        <v>274.67</v>
      </c>
      <c r="F9" s="259">
        <v>275.86</v>
      </c>
      <c r="G9" s="259">
        <v>511.19</v>
      </c>
      <c r="H9" s="259">
        <v>432.57</v>
      </c>
      <c r="I9" s="259">
        <v>84.65</v>
      </c>
      <c r="J9" s="259">
        <v>189.92</v>
      </c>
      <c r="K9" s="259">
        <v>377.42</v>
      </c>
      <c r="L9" s="395">
        <f>SUM(B9:K9)</f>
        <v>2613.35</v>
      </c>
      <c r="M9" s="773"/>
    </row>
    <row r="10" spans="1:13" x14ac:dyDescent="0.25">
      <c r="A10" s="814" t="s">
        <v>34</v>
      </c>
      <c r="B10" s="815"/>
      <c r="C10" s="815"/>
      <c r="D10" s="251"/>
      <c r="E10" s="251"/>
      <c r="F10" s="251"/>
      <c r="G10" s="251"/>
      <c r="H10" s="251"/>
      <c r="I10" s="251"/>
      <c r="J10" s="251"/>
      <c r="K10" s="390" t="s">
        <v>793</v>
      </c>
      <c r="L10" s="281" t="s">
        <v>794</v>
      </c>
    </row>
    <row r="11" spans="1:13" x14ac:dyDescent="0.25">
      <c r="A11" s="255" t="s">
        <v>766</v>
      </c>
      <c r="B11" s="254">
        <v>773.88</v>
      </c>
      <c r="C11" s="254">
        <v>100.16</v>
      </c>
      <c r="K11" s="394">
        <f>SUM(B11:J11)</f>
        <v>874.04</v>
      </c>
      <c r="L11" s="772">
        <f>SUM(K11:K12)</f>
        <v>2211.63</v>
      </c>
    </row>
    <row r="12" spans="1:13" ht="15.75" thickBot="1" x14ac:dyDescent="0.3">
      <c r="A12" s="258" t="s">
        <v>768</v>
      </c>
      <c r="B12" s="259">
        <v>178.87</v>
      </c>
      <c r="C12" s="259">
        <v>176.67</v>
      </c>
      <c r="D12" s="259">
        <v>176.67</v>
      </c>
      <c r="E12" s="259">
        <v>171.92</v>
      </c>
      <c r="F12" s="259">
        <v>167.59</v>
      </c>
      <c r="G12" s="259">
        <v>99.06</v>
      </c>
      <c r="H12" s="259">
        <v>166.19</v>
      </c>
      <c r="I12" s="259">
        <v>101.82</v>
      </c>
      <c r="J12" s="259">
        <v>98.8</v>
      </c>
      <c r="K12" s="395">
        <f>SUM(B12:J12)</f>
        <v>1337.59</v>
      </c>
      <c r="L12" s="773"/>
    </row>
    <row r="13" spans="1:13" x14ac:dyDescent="0.25">
      <c r="A13" s="814" t="s">
        <v>41</v>
      </c>
      <c r="B13" s="815"/>
      <c r="C13" s="815"/>
      <c r="D13" s="251"/>
      <c r="E13" s="251"/>
      <c r="F13" s="251"/>
      <c r="G13" s="251"/>
      <c r="H13" s="251"/>
      <c r="I13" s="251"/>
      <c r="J13" s="251"/>
      <c r="K13" s="390" t="s">
        <v>793</v>
      </c>
      <c r="L13" s="281" t="s">
        <v>794</v>
      </c>
    </row>
    <row r="14" spans="1:13" x14ac:dyDescent="0.25">
      <c r="A14" s="255" t="s">
        <v>766</v>
      </c>
      <c r="B14" s="254">
        <v>151.18</v>
      </c>
      <c r="C14" s="254">
        <v>147.53</v>
      </c>
      <c r="D14" s="254">
        <v>143.9</v>
      </c>
      <c r="E14" s="254">
        <v>139.85</v>
      </c>
      <c r="F14" s="254">
        <v>136.22999999999999</v>
      </c>
      <c r="G14" s="254">
        <v>187.19</v>
      </c>
      <c r="H14" s="254">
        <v>289.02999999999997</v>
      </c>
      <c r="I14" s="254">
        <v>293.32</v>
      </c>
      <c r="J14" s="254">
        <v>297.45</v>
      </c>
      <c r="K14" s="394">
        <f>SUM(B14:J14)</f>
        <v>1785.68</v>
      </c>
      <c r="L14" s="772">
        <f>SUM(K14:K15)</f>
        <v>2466.1000000000004</v>
      </c>
    </row>
    <row r="15" spans="1:13" ht="15.75" thickBot="1" x14ac:dyDescent="0.3">
      <c r="A15" s="258" t="s">
        <v>768</v>
      </c>
      <c r="B15" s="259">
        <v>266.19</v>
      </c>
      <c r="C15" s="259">
        <v>278.99</v>
      </c>
      <c r="D15" s="259">
        <v>135.24</v>
      </c>
      <c r="E15" s="259"/>
      <c r="F15" s="259"/>
      <c r="G15" s="259"/>
      <c r="H15" s="259"/>
      <c r="I15" s="259"/>
      <c r="J15" s="259"/>
      <c r="K15" s="395">
        <f>SUM(B15:J15)</f>
        <v>680.42000000000007</v>
      </c>
      <c r="L15" s="773"/>
    </row>
    <row r="16" spans="1:13" x14ac:dyDescent="0.25">
      <c r="A16" s="814" t="s">
        <v>48</v>
      </c>
      <c r="B16" s="815"/>
      <c r="C16" s="251"/>
      <c r="D16" s="251"/>
      <c r="E16" s="251"/>
      <c r="F16" s="251"/>
      <c r="G16" s="251"/>
      <c r="H16" s="390" t="s">
        <v>793</v>
      </c>
      <c r="I16" s="281" t="s">
        <v>794</v>
      </c>
    </row>
    <row r="17" spans="1:16" x14ac:dyDescent="0.25">
      <c r="A17" s="255" t="s">
        <v>766</v>
      </c>
      <c r="B17" s="254">
        <v>228.82</v>
      </c>
      <c r="C17" s="254">
        <v>280.68</v>
      </c>
      <c r="D17" s="254">
        <v>460.91</v>
      </c>
      <c r="E17" s="254">
        <v>400.31</v>
      </c>
      <c r="F17" s="254">
        <v>436.56</v>
      </c>
      <c r="H17" s="394">
        <f>SUM(B17:G17)</f>
        <v>1807.28</v>
      </c>
      <c r="I17" s="772">
        <f>SUM(H17:H18)</f>
        <v>3212.1400000000003</v>
      </c>
    </row>
    <row r="18" spans="1:16" ht="15.75" thickBot="1" x14ac:dyDescent="0.3">
      <c r="A18" s="258" t="s">
        <v>768</v>
      </c>
      <c r="B18" s="259">
        <v>250.92</v>
      </c>
      <c r="C18" s="259">
        <v>262.18</v>
      </c>
      <c r="D18" s="259">
        <v>140.51</v>
      </c>
      <c r="E18" s="259">
        <v>278.81</v>
      </c>
      <c r="F18" s="259">
        <v>272.33</v>
      </c>
      <c r="G18" s="259">
        <v>200.11</v>
      </c>
      <c r="H18" s="395">
        <f>SUM(B18:G18)</f>
        <v>1404.8600000000001</v>
      </c>
      <c r="I18" s="773"/>
    </row>
    <row r="19" spans="1:16" x14ac:dyDescent="0.25">
      <c r="A19" s="814" t="s">
        <v>55</v>
      </c>
      <c r="B19" s="815"/>
      <c r="C19" s="815"/>
      <c r="D19" s="251"/>
      <c r="E19" s="251"/>
      <c r="F19" s="251"/>
      <c r="G19" s="251"/>
      <c r="H19" s="390" t="s">
        <v>793</v>
      </c>
      <c r="I19" s="281" t="s">
        <v>794</v>
      </c>
    </row>
    <row r="20" spans="1:16" x14ac:dyDescent="0.25">
      <c r="A20" s="255" t="s">
        <v>766</v>
      </c>
      <c r="B20" s="254">
        <v>179.91</v>
      </c>
      <c r="C20" s="254">
        <v>178.85</v>
      </c>
      <c r="D20" s="254">
        <v>170.24</v>
      </c>
      <c r="H20" s="394">
        <f>SUM(B20:G20)</f>
        <v>529</v>
      </c>
      <c r="I20" s="772">
        <f>SUM(H20:H21)</f>
        <v>1932.65</v>
      </c>
    </row>
    <row r="21" spans="1:16" ht="15.75" thickBot="1" x14ac:dyDescent="0.3">
      <c r="A21" s="258" t="s">
        <v>768</v>
      </c>
      <c r="B21" s="259">
        <v>212.38</v>
      </c>
      <c r="C21" s="259">
        <v>213.16</v>
      </c>
      <c r="D21" s="259">
        <v>217.23</v>
      </c>
      <c r="E21" s="259">
        <v>306.18</v>
      </c>
      <c r="F21" s="259">
        <v>225.37</v>
      </c>
      <c r="G21" s="259">
        <v>229.33</v>
      </c>
      <c r="H21" s="395">
        <f>SUM(B21:G21)</f>
        <v>1403.65</v>
      </c>
      <c r="I21" s="773"/>
    </row>
    <row r="22" spans="1:16" x14ac:dyDescent="0.25">
      <c r="A22" s="814" t="s">
        <v>62</v>
      </c>
      <c r="B22" s="815"/>
      <c r="C22" s="251"/>
      <c r="D22" s="251"/>
      <c r="E22" s="390" t="s">
        <v>793</v>
      </c>
      <c r="F22" s="281" t="s">
        <v>794</v>
      </c>
    </row>
    <row r="23" spans="1:16" x14ac:dyDescent="0.25">
      <c r="A23" s="255" t="s">
        <v>766</v>
      </c>
      <c r="B23" s="254">
        <v>153.94</v>
      </c>
      <c r="C23" s="254">
        <v>160.91</v>
      </c>
      <c r="D23" s="254">
        <v>168.02</v>
      </c>
      <c r="E23" s="394">
        <f>SUM(B23:D23)</f>
        <v>482.87</v>
      </c>
      <c r="F23" s="772">
        <f>SUM(E23:E24)</f>
        <v>858.96</v>
      </c>
    </row>
    <row r="24" spans="1:16" ht="15.75" thickBot="1" x14ac:dyDescent="0.3">
      <c r="A24" s="255" t="s">
        <v>768</v>
      </c>
      <c r="B24" s="254">
        <v>178.36</v>
      </c>
      <c r="C24" s="254">
        <v>197.73</v>
      </c>
      <c r="E24" s="394">
        <f>SUM(B24:D24)</f>
        <v>376.09000000000003</v>
      </c>
      <c r="F24" s="772"/>
    </row>
    <row r="25" spans="1:16" x14ac:dyDescent="0.25">
      <c r="A25" s="814" t="s">
        <v>66</v>
      </c>
      <c r="B25" s="815"/>
      <c r="C25" s="815"/>
      <c r="D25" s="251"/>
      <c r="E25" s="251"/>
      <c r="F25" s="390" t="s">
        <v>793</v>
      </c>
      <c r="G25" s="281" t="s">
        <v>794</v>
      </c>
    </row>
    <row r="26" spans="1:16" x14ac:dyDescent="0.25">
      <c r="A26" s="255" t="s">
        <v>766</v>
      </c>
      <c r="B26" s="254">
        <v>281.39</v>
      </c>
      <c r="C26" s="254">
        <v>216.56</v>
      </c>
      <c r="D26" s="254">
        <v>153.46</v>
      </c>
      <c r="E26" s="254">
        <v>154.04</v>
      </c>
      <c r="F26" s="394">
        <f>SUM(B26:E26)</f>
        <v>805.44999999999993</v>
      </c>
      <c r="G26" s="772">
        <f>SUM(F26:F27)</f>
        <v>1696.67</v>
      </c>
    </row>
    <row r="27" spans="1:16" ht="15.75" thickBot="1" x14ac:dyDescent="0.3">
      <c r="A27" s="255" t="s">
        <v>768</v>
      </c>
      <c r="B27" s="254">
        <v>340.84</v>
      </c>
      <c r="C27" s="254">
        <v>168.12</v>
      </c>
      <c r="D27" s="254">
        <v>105.53</v>
      </c>
      <c r="E27" s="254">
        <v>276.73</v>
      </c>
      <c r="F27" s="394">
        <f>SUM(B27:E27)</f>
        <v>891.22</v>
      </c>
      <c r="G27" s="772"/>
    </row>
    <row r="28" spans="1:16" x14ac:dyDescent="0.25">
      <c r="A28" s="814" t="s">
        <v>72</v>
      </c>
      <c r="B28" s="815"/>
      <c r="C28" s="815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390" t="s">
        <v>793</v>
      </c>
      <c r="P28" s="281" t="s">
        <v>794</v>
      </c>
    </row>
    <row r="29" spans="1:16" x14ac:dyDescent="0.25">
      <c r="A29" s="255" t="s">
        <v>766</v>
      </c>
      <c r="B29" s="254">
        <v>275.04000000000002</v>
      </c>
      <c r="C29" s="254">
        <v>63.8</v>
      </c>
      <c r="D29" s="254">
        <v>63.8</v>
      </c>
      <c r="E29" s="254">
        <v>173.47</v>
      </c>
      <c r="F29" s="254">
        <v>243.38</v>
      </c>
      <c r="G29" s="254">
        <v>242.65</v>
      </c>
      <c r="H29" s="254">
        <v>242.22</v>
      </c>
      <c r="I29" s="254">
        <v>240.87</v>
      </c>
      <c r="J29" s="254">
        <v>239.83</v>
      </c>
      <c r="K29" s="254">
        <v>176.49</v>
      </c>
      <c r="L29" s="254">
        <v>156.65</v>
      </c>
      <c r="M29" s="254">
        <v>69.55</v>
      </c>
      <c r="N29" s="254">
        <v>317.08</v>
      </c>
      <c r="O29" s="394">
        <f>SUM(B29:N29)</f>
        <v>2504.83</v>
      </c>
      <c r="P29" s="772">
        <f>SUM(O29:O30)</f>
        <v>4303.01</v>
      </c>
    </row>
    <row r="30" spans="1:16" ht="15.75" thickBot="1" x14ac:dyDescent="0.3">
      <c r="A30" s="258" t="s">
        <v>768</v>
      </c>
      <c r="B30" s="259">
        <v>342.72</v>
      </c>
      <c r="C30" s="259">
        <v>379.17</v>
      </c>
      <c r="D30" s="259">
        <v>59.94</v>
      </c>
      <c r="E30" s="259">
        <v>100.6</v>
      </c>
      <c r="F30" s="259">
        <v>578.84</v>
      </c>
      <c r="G30" s="259">
        <v>336.91</v>
      </c>
      <c r="H30" s="259"/>
      <c r="I30" s="259"/>
      <c r="J30" s="259"/>
      <c r="K30" s="259"/>
      <c r="L30" s="259"/>
      <c r="M30" s="259"/>
      <c r="N30" s="259"/>
      <c r="O30" s="395">
        <f>SUM(B30:N30)</f>
        <v>1798.1800000000003</v>
      </c>
      <c r="P30" s="773"/>
    </row>
    <row r="31" spans="1:16" x14ac:dyDescent="0.25">
      <c r="A31" s="814" t="s">
        <v>78</v>
      </c>
      <c r="B31" s="815"/>
      <c r="C31" s="815"/>
      <c r="D31" s="815"/>
      <c r="E31" s="934"/>
    </row>
    <row r="32" spans="1:16" x14ac:dyDescent="0.25">
      <c r="A32" s="255" t="s">
        <v>766</v>
      </c>
      <c r="E32" s="271"/>
    </row>
    <row r="33" spans="1:9" ht="15.75" thickBot="1" x14ac:dyDescent="0.3">
      <c r="A33" s="255" t="s">
        <v>768</v>
      </c>
      <c r="E33" s="271"/>
    </row>
    <row r="34" spans="1:9" x14ac:dyDescent="0.25">
      <c r="A34" s="389" t="s">
        <v>84</v>
      </c>
      <c r="B34" s="251"/>
      <c r="C34" s="251"/>
      <c r="D34" s="251"/>
      <c r="E34" s="251"/>
      <c r="F34" s="251"/>
      <c r="G34" s="251"/>
      <c r="H34" s="390" t="s">
        <v>793</v>
      </c>
      <c r="I34" s="281" t="s">
        <v>794</v>
      </c>
    </row>
    <row r="35" spans="1:9" x14ac:dyDescent="0.25">
      <c r="A35" s="255" t="s">
        <v>766</v>
      </c>
      <c r="B35" s="254">
        <v>109.32</v>
      </c>
      <c r="C35" s="254">
        <v>168.43</v>
      </c>
      <c r="D35" s="254">
        <v>206.17</v>
      </c>
      <c r="E35" s="254">
        <v>206.62</v>
      </c>
      <c r="H35" s="394">
        <f>SUM(B35:G35)</f>
        <v>690.54</v>
      </c>
      <c r="I35" s="772">
        <f>SUM(H35:H37)</f>
        <v>2416.11</v>
      </c>
    </row>
    <row r="36" spans="1:9" x14ac:dyDescent="0.25">
      <c r="A36" s="255" t="s">
        <v>768</v>
      </c>
      <c r="B36" s="254">
        <v>281.64999999999998</v>
      </c>
      <c r="H36" s="394">
        <f>SUM(B36:G36)</f>
        <v>281.64999999999998</v>
      </c>
      <c r="I36" s="772"/>
    </row>
    <row r="37" spans="1:9" ht="15.75" thickBot="1" x14ac:dyDescent="0.3">
      <c r="A37" s="258" t="s">
        <v>775</v>
      </c>
      <c r="B37" s="259">
        <v>283.56</v>
      </c>
      <c r="C37" s="259">
        <v>281.64999999999998</v>
      </c>
      <c r="D37" s="259">
        <v>276.63</v>
      </c>
      <c r="E37" s="259">
        <v>247.43</v>
      </c>
      <c r="F37" s="259">
        <v>200.86</v>
      </c>
      <c r="G37" s="259">
        <v>153.79</v>
      </c>
      <c r="H37" s="395">
        <f>SUM(B37:G37)</f>
        <v>1443.92</v>
      </c>
      <c r="I37" s="773"/>
    </row>
    <row r="38" spans="1:9" x14ac:dyDescent="0.25">
      <c r="A38" s="275" t="s">
        <v>798</v>
      </c>
      <c r="B38" s="276" t="s">
        <v>777</v>
      </c>
      <c r="C38" s="276" t="s">
        <v>781</v>
      </c>
    </row>
    <row r="39" spans="1:9" x14ac:dyDescent="0.25">
      <c r="A39" s="277"/>
      <c r="B39" s="278">
        <f>SUM(K2,L5,M8,L11,L14,I17,I20,F23,G26,P29,I35)</f>
        <v>42188.73</v>
      </c>
      <c r="C39" s="278">
        <f>B39/1000</f>
        <v>42.188730000000007</v>
      </c>
    </row>
  </sheetData>
  <mergeCells count="22">
    <mergeCell ref="M8:M9"/>
    <mergeCell ref="I17:I18"/>
    <mergeCell ref="A1:B1"/>
    <mergeCell ref="K2:K3"/>
    <mergeCell ref="A4:C4"/>
    <mergeCell ref="L5:L6"/>
    <mergeCell ref="A7:C7"/>
    <mergeCell ref="A10:C10"/>
    <mergeCell ref="L11:L12"/>
    <mergeCell ref="A13:C13"/>
    <mergeCell ref="L14:L15"/>
    <mergeCell ref="A16:B16"/>
    <mergeCell ref="A28:C28"/>
    <mergeCell ref="P29:P30"/>
    <mergeCell ref="A31:E31"/>
    <mergeCell ref="I35:I37"/>
    <mergeCell ref="A19:C19"/>
    <mergeCell ref="I20:I21"/>
    <mergeCell ref="A22:B22"/>
    <mergeCell ref="F23:F24"/>
    <mergeCell ref="A25:C25"/>
    <mergeCell ref="G26:G2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Y321"/>
  <sheetViews>
    <sheetView zoomScale="90" zoomScaleNormal="90" workbookViewId="0">
      <pane ySplit="2" topLeftCell="A184" activePane="bottomLeft" state="frozen"/>
      <selection activeCell="A2" sqref="A2"/>
      <selection pane="bottomLeft" activeCell="D3" sqref="D3:E319"/>
    </sheetView>
  </sheetViews>
  <sheetFormatPr baseColWidth="10" defaultRowHeight="15" x14ac:dyDescent="0.25"/>
  <cols>
    <col min="1" max="1" width="3.140625" style="27" bestFit="1" customWidth="1"/>
    <col min="2" max="2" width="22.28515625" style="27" customWidth="1"/>
    <col min="3" max="3" width="16.28515625" style="29" customWidth="1"/>
    <col min="4" max="4" width="8.42578125" style="51" customWidth="1"/>
    <col min="5" max="5" width="14.42578125" style="435" bestFit="1" customWidth="1"/>
    <col min="6" max="6" width="14.42578125" style="435" customWidth="1"/>
    <col min="7" max="7" width="53.5703125" style="29" customWidth="1"/>
    <col min="8" max="8" width="27.140625" style="107" customWidth="1"/>
    <col min="9" max="9" width="34.28515625" style="51" customWidth="1"/>
    <col min="10" max="10" width="11.42578125" style="29"/>
    <col min="11" max="11" width="16.85546875" style="30" customWidth="1"/>
    <col min="12" max="12" width="11.42578125" style="31"/>
    <col min="13" max="13" width="11.42578125" style="30"/>
    <col min="14" max="14" width="7.5703125" style="440" bestFit="1" customWidth="1"/>
    <col min="15" max="15" width="37.7109375" style="29" bestFit="1" customWidth="1"/>
    <col min="16" max="16" width="11" style="29" bestFit="1" customWidth="1"/>
    <col min="17" max="16384" width="11.42578125" style="29"/>
  </cols>
  <sheetData>
    <row r="1" spans="1:17" ht="14.25" customHeight="1" thickBot="1" x14ac:dyDescent="0.3">
      <c r="A1" s="944" t="s">
        <v>8</v>
      </c>
      <c r="B1" s="945"/>
      <c r="C1" s="945"/>
      <c r="D1" s="945"/>
      <c r="E1" s="945"/>
      <c r="F1" s="945"/>
      <c r="G1" s="945"/>
      <c r="H1" s="946"/>
      <c r="I1" s="947"/>
      <c r="K1" s="942" t="s">
        <v>765</v>
      </c>
      <c r="L1" s="943"/>
      <c r="N1" s="928" t="s">
        <v>821</v>
      </c>
      <c r="O1" s="929"/>
      <c r="P1" s="929"/>
      <c r="Q1" s="930"/>
    </row>
    <row r="2" spans="1:17" s="440" customFormat="1" ht="15.75" thickBot="1" x14ac:dyDescent="0.3">
      <c r="A2" s="68" t="s">
        <v>1</v>
      </c>
      <c r="B2" s="93" t="s">
        <v>9</v>
      </c>
      <c r="C2" s="93" t="s">
        <v>761</v>
      </c>
      <c r="D2" s="93" t="s">
        <v>186</v>
      </c>
      <c r="E2" s="340" t="s">
        <v>814</v>
      </c>
      <c r="F2" s="340"/>
      <c r="G2" s="93" t="s">
        <v>188</v>
      </c>
      <c r="H2" s="106" t="s">
        <v>292</v>
      </c>
      <c r="I2" s="94" t="s">
        <v>192</v>
      </c>
      <c r="K2" s="119" t="s">
        <v>8</v>
      </c>
      <c r="L2" s="120" t="s">
        <v>186</v>
      </c>
      <c r="N2" s="485" t="s">
        <v>819</v>
      </c>
      <c r="O2" s="486" t="s">
        <v>187</v>
      </c>
      <c r="P2" s="486" t="s">
        <v>823</v>
      </c>
      <c r="Q2" s="487" t="s">
        <v>781</v>
      </c>
    </row>
    <row r="3" spans="1:17" ht="15" customHeight="1" x14ac:dyDescent="0.25">
      <c r="A3" s="948">
        <v>1</v>
      </c>
      <c r="B3" s="937" t="s">
        <v>17</v>
      </c>
      <c r="C3" s="45" t="s">
        <v>191</v>
      </c>
      <c r="D3" s="33"/>
      <c r="E3" s="242"/>
      <c r="F3" s="750">
        <f>SUM(E3:E9)</f>
        <v>3744.3199999999997</v>
      </c>
      <c r="G3" s="32"/>
      <c r="H3" s="940" t="s">
        <v>641</v>
      </c>
      <c r="I3" s="849"/>
      <c r="K3" s="112" t="s">
        <v>191</v>
      </c>
      <c r="L3" s="113">
        <f>SUMIF($C$3:$C$377,"AVENIDA",$D$3:$D$377)</f>
        <v>0</v>
      </c>
      <c r="N3" s="598">
        <v>1</v>
      </c>
      <c r="O3" s="475" t="s">
        <v>17</v>
      </c>
      <c r="P3" s="503">
        <f>$F$3</f>
        <v>3744.3199999999997</v>
      </c>
      <c r="Q3" s="227">
        <f>P3/1000</f>
        <v>3.7443199999999996</v>
      </c>
    </row>
    <row r="4" spans="1:17" x14ac:dyDescent="0.25">
      <c r="A4" s="949"/>
      <c r="B4" s="938"/>
      <c r="C4" s="46" t="s">
        <v>190</v>
      </c>
      <c r="D4" s="35">
        <v>6</v>
      </c>
      <c r="E4" s="156">
        <f>[1]M7!I2</f>
        <v>1972.72</v>
      </c>
      <c r="F4" s="704"/>
      <c r="G4" s="34" t="s">
        <v>642</v>
      </c>
      <c r="H4" s="850"/>
      <c r="I4" s="850"/>
      <c r="K4" s="109" t="s">
        <v>190</v>
      </c>
      <c r="L4" s="116">
        <f>SUMIF($C$3:$C$377,"CALLE",$D$3:$D$377)</f>
        <v>210</v>
      </c>
      <c r="M4" s="31"/>
      <c r="N4" s="551">
        <v>2</v>
      </c>
      <c r="O4" s="10" t="s">
        <v>24</v>
      </c>
      <c r="P4" s="450">
        <f>$F$10</f>
        <v>4866.43</v>
      </c>
      <c r="Q4" s="228">
        <f t="shared" ref="Q4:Q46" si="0">P4/1000</f>
        <v>4.8664300000000003</v>
      </c>
    </row>
    <row r="5" spans="1:17" x14ac:dyDescent="0.25">
      <c r="A5" s="949"/>
      <c r="B5" s="938"/>
      <c r="C5" s="47" t="s">
        <v>189</v>
      </c>
      <c r="D5" s="35">
        <v>7</v>
      </c>
      <c r="E5" s="156">
        <f>[1]M7!I3</f>
        <v>1771.6</v>
      </c>
      <c r="F5" s="704"/>
      <c r="G5" s="34" t="s">
        <v>643</v>
      </c>
      <c r="H5" s="850"/>
      <c r="I5" s="850"/>
      <c r="K5" s="110" t="s">
        <v>189</v>
      </c>
      <c r="L5" s="116">
        <f>SUMIF($C$3:$C$377,"CARRERA",$D$3:$D$377)</f>
        <v>204</v>
      </c>
      <c r="M5" s="31"/>
      <c r="N5" s="551">
        <v>3</v>
      </c>
      <c r="O5" s="10" t="s">
        <v>29</v>
      </c>
      <c r="P5" s="450">
        <f>$F$17</f>
        <v>979.5</v>
      </c>
      <c r="Q5" s="228">
        <f t="shared" si="0"/>
        <v>0.97950000000000004</v>
      </c>
    </row>
    <row r="6" spans="1:17" x14ac:dyDescent="0.25">
      <c r="A6" s="949"/>
      <c r="B6" s="938"/>
      <c r="C6" s="46" t="s">
        <v>193</v>
      </c>
      <c r="D6" s="35"/>
      <c r="E6" s="156"/>
      <c r="F6" s="704"/>
      <c r="G6" s="36"/>
      <c r="H6" s="850"/>
      <c r="I6" s="850"/>
      <c r="K6" s="109" t="s">
        <v>193</v>
      </c>
      <c r="L6" s="116">
        <f>SUMIF($C$3:$C$377,"CALLEJÓN",$D$3:$D$377)</f>
        <v>0</v>
      </c>
      <c r="M6" s="31"/>
      <c r="N6" s="551">
        <v>4</v>
      </c>
      <c r="O6" s="10" t="s">
        <v>35</v>
      </c>
      <c r="P6" s="450">
        <f>$F$24</f>
        <v>2141.94</v>
      </c>
      <c r="Q6" s="228">
        <f t="shared" si="0"/>
        <v>2.14194</v>
      </c>
    </row>
    <row r="7" spans="1:17" x14ac:dyDescent="0.25">
      <c r="A7" s="949"/>
      <c r="B7" s="938"/>
      <c r="C7" s="48" t="s">
        <v>243</v>
      </c>
      <c r="D7" s="38"/>
      <c r="E7" s="431"/>
      <c r="F7" s="704"/>
      <c r="G7" s="36"/>
      <c r="H7" s="850"/>
      <c r="I7" s="850"/>
      <c r="K7" s="109" t="s">
        <v>282</v>
      </c>
      <c r="L7" s="116">
        <f>SUMIF($C$3:$C$377,"TRANSVERSAL",$D$3:$D$377)</f>
        <v>16</v>
      </c>
      <c r="M7" s="31"/>
      <c r="N7" s="551">
        <v>5</v>
      </c>
      <c r="O7" s="10" t="s">
        <v>42</v>
      </c>
      <c r="P7" s="450">
        <f>$F$31</f>
        <v>588.68000000000006</v>
      </c>
      <c r="Q7" s="228">
        <f t="shared" si="0"/>
        <v>0.58868000000000009</v>
      </c>
    </row>
    <row r="8" spans="1:17" x14ac:dyDescent="0.25">
      <c r="A8" s="949"/>
      <c r="B8" s="938"/>
      <c r="C8" s="46" t="s">
        <v>200</v>
      </c>
      <c r="D8" s="35">
        <f>[1]Base!AA4</f>
        <v>22</v>
      </c>
      <c r="E8" s="156"/>
      <c r="F8" s="704"/>
      <c r="G8" s="36"/>
      <c r="H8" s="850"/>
      <c r="I8" s="850"/>
      <c r="K8" s="109" t="s">
        <v>243</v>
      </c>
      <c r="L8" s="116">
        <f>SUMIF($C$3:$C$377,"DIAGONAL",$D$3:$D$377)</f>
        <v>38</v>
      </c>
      <c r="M8" s="31"/>
      <c r="N8" s="551">
        <v>6</v>
      </c>
      <c r="O8" s="10" t="s">
        <v>49</v>
      </c>
      <c r="P8" s="450">
        <f>$F$38</f>
        <v>4604.26</v>
      </c>
      <c r="Q8" s="228">
        <f t="shared" si="0"/>
        <v>4.60426</v>
      </c>
    </row>
    <row r="9" spans="1:17" ht="15.75" thickBot="1" x14ac:dyDescent="0.3">
      <c r="A9" s="950"/>
      <c r="B9" s="939"/>
      <c r="C9" s="49" t="s">
        <v>203</v>
      </c>
      <c r="D9" s="40">
        <f>[1]Base!AC4</f>
        <v>86</v>
      </c>
      <c r="E9" s="433"/>
      <c r="F9" s="751"/>
      <c r="G9" s="41"/>
      <c r="H9" s="851"/>
      <c r="I9" s="851"/>
      <c r="K9" s="109" t="s">
        <v>200</v>
      </c>
      <c r="L9" s="116">
        <f>SUMIF($C$3:$C$377,"MANZANA",$D$3:$D$377)</f>
        <v>663</v>
      </c>
      <c r="M9" s="31"/>
      <c r="N9" s="551">
        <v>7</v>
      </c>
      <c r="O9" s="10" t="s">
        <v>56</v>
      </c>
      <c r="P9" s="450">
        <f>$F$45</f>
        <v>1567.91</v>
      </c>
      <c r="Q9" s="228">
        <f t="shared" si="0"/>
        <v>1.5679100000000001</v>
      </c>
    </row>
    <row r="10" spans="1:17" ht="15" customHeight="1" thickBot="1" x14ac:dyDescent="0.3">
      <c r="A10" s="949">
        <v>2</v>
      </c>
      <c r="B10" s="938" t="s">
        <v>24</v>
      </c>
      <c r="C10" s="52" t="s">
        <v>191</v>
      </c>
      <c r="D10" s="42"/>
      <c r="E10" s="245"/>
      <c r="F10" s="750">
        <f>SUM(E10:E16)</f>
        <v>4866.43</v>
      </c>
      <c r="G10" s="42"/>
      <c r="H10" s="951" t="s">
        <v>644</v>
      </c>
      <c r="I10" s="836"/>
      <c r="K10" s="111" t="s">
        <v>203</v>
      </c>
      <c r="L10" s="114">
        <f>SUMIF($C$3:$C$377,"SUMIDEROS",$D$3:$D$377)</f>
        <v>2577</v>
      </c>
      <c r="M10" s="31"/>
      <c r="N10" s="551">
        <v>8</v>
      </c>
      <c r="O10" s="10" t="s">
        <v>662</v>
      </c>
      <c r="P10" s="450">
        <f>$F$52</f>
        <v>736.31</v>
      </c>
      <c r="Q10" s="228">
        <f t="shared" si="0"/>
        <v>0.73630999999999991</v>
      </c>
    </row>
    <row r="11" spans="1:17" x14ac:dyDescent="0.25">
      <c r="A11" s="949"/>
      <c r="B11" s="938"/>
      <c r="C11" s="46" t="s">
        <v>190</v>
      </c>
      <c r="D11" s="35">
        <v>6</v>
      </c>
      <c r="E11" s="156">
        <f>[1]M7!H5</f>
        <v>2443.08</v>
      </c>
      <c r="F11" s="704"/>
      <c r="G11" s="34" t="s">
        <v>645</v>
      </c>
      <c r="H11" s="850"/>
      <c r="I11" s="836"/>
      <c r="K11" s="67"/>
      <c r="M11" s="31"/>
      <c r="N11" s="551">
        <v>9</v>
      </c>
      <c r="O11" s="10" t="s">
        <v>67</v>
      </c>
      <c r="P11" s="450">
        <f>$F$60</f>
        <v>13243.349999999999</v>
      </c>
      <c r="Q11" s="228">
        <f t="shared" si="0"/>
        <v>13.243349999999998</v>
      </c>
    </row>
    <row r="12" spans="1:17" x14ac:dyDescent="0.25">
      <c r="A12" s="949"/>
      <c r="B12" s="938"/>
      <c r="C12" s="47" t="s">
        <v>189</v>
      </c>
      <c r="D12" s="35">
        <v>7</v>
      </c>
      <c r="E12" s="156">
        <f>[1]M7!H6</f>
        <v>2423.35</v>
      </c>
      <c r="F12" s="704"/>
      <c r="G12" s="34" t="s">
        <v>646</v>
      </c>
      <c r="H12" s="850"/>
      <c r="I12" s="836"/>
      <c r="K12" s="67"/>
      <c r="M12" s="31"/>
      <c r="N12" s="551">
        <v>10</v>
      </c>
      <c r="O12" s="10" t="s">
        <v>73</v>
      </c>
      <c r="P12" s="450">
        <f>$F$68</f>
        <v>1866.4099999999999</v>
      </c>
      <c r="Q12" s="228">
        <f t="shared" si="0"/>
        <v>1.8664099999999999</v>
      </c>
    </row>
    <row r="13" spans="1:17" x14ac:dyDescent="0.25">
      <c r="A13" s="949"/>
      <c r="B13" s="938"/>
      <c r="C13" s="46" t="s">
        <v>193</v>
      </c>
      <c r="D13" s="35"/>
      <c r="E13" s="156"/>
      <c r="F13" s="704"/>
      <c r="G13" s="34"/>
      <c r="H13" s="850"/>
      <c r="I13" s="836"/>
      <c r="K13" s="67"/>
      <c r="M13" s="31"/>
      <c r="N13" s="551">
        <v>11</v>
      </c>
      <c r="O13" s="10" t="s">
        <v>79</v>
      </c>
      <c r="P13" s="450">
        <f>$F$75</f>
        <v>2975.28</v>
      </c>
      <c r="Q13" s="228">
        <f t="shared" si="0"/>
        <v>2.9752800000000001</v>
      </c>
    </row>
    <row r="14" spans="1:17" x14ac:dyDescent="0.25">
      <c r="A14" s="949"/>
      <c r="B14" s="938"/>
      <c r="C14" s="48" t="s">
        <v>243</v>
      </c>
      <c r="D14" s="38"/>
      <c r="E14" s="431"/>
      <c r="F14" s="704"/>
      <c r="G14" s="34"/>
      <c r="H14" s="850"/>
      <c r="I14" s="836"/>
      <c r="K14" s="67"/>
      <c r="M14" s="31"/>
      <c r="N14" s="551">
        <v>12</v>
      </c>
      <c r="O14" s="10" t="s">
        <v>85</v>
      </c>
      <c r="P14" s="450">
        <f>$F$82</f>
        <v>1616.1</v>
      </c>
      <c r="Q14" s="228">
        <f t="shared" si="0"/>
        <v>1.6160999999999999</v>
      </c>
    </row>
    <row r="15" spans="1:17" x14ac:dyDescent="0.25">
      <c r="A15" s="949"/>
      <c r="B15" s="938"/>
      <c r="C15" s="46" t="s">
        <v>200</v>
      </c>
      <c r="D15" s="35">
        <f>[1]Base!AA5</f>
        <v>28</v>
      </c>
      <c r="E15" s="156"/>
      <c r="F15" s="704"/>
      <c r="G15" s="34"/>
      <c r="H15" s="850"/>
      <c r="I15" s="836"/>
      <c r="K15" s="67"/>
      <c r="M15" s="31"/>
      <c r="N15" s="551">
        <v>13</v>
      </c>
      <c r="O15" s="10" t="s">
        <v>90</v>
      </c>
      <c r="P15" s="450">
        <f>$F$89</f>
        <v>2248.41</v>
      </c>
      <c r="Q15" s="228">
        <f t="shared" si="0"/>
        <v>2.2484099999999998</v>
      </c>
    </row>
    <row r="16" spans="1:17" ht="15.75" thickBot="1" x14ac:dyDescent="0.3">
      <c r="A16" s="949"/>
      <c r="B16" s="938"/>
      <c r="C16" s="48" t="s">
        <v>203</v>
      </c>
      <c r="D16" s="38">
        <f>[1]Base!AC5</f>
        <v>106</v>
      </c>
      <c r="E16" s="432"/>
      <c r="F16" s="751"/>
      <c r="G16" s="43"/>
      <c r="H16" s="850"/>
      <c r="I16" s="836"/>
      <c r="K16" s="67"/>
      <c r="M16" s="31"/>
      <c r="N16" s="551">
        <v>14</v>
      </c>
      <c r="O16" s="10" t="s">
        <v>95</v>
      </c>
      <c r="P16" s="450">
        <f>$F$96</f>
        <v>890.59999999999991</v>
      </c>
      <c r="Q16" s="228">
        <f t="shared" si="0"/>
        <v>0.89059999999999995</v>
      </c>
    </row>
    <row r="17" spans="1:17" ht="15" customHeight="1" x14ac:dyDescent="0.25">
      <c r="A17" s="948">
        <v>3</v>
      </c>
      <c r="B17" s="937" t="s">
        <v>29</v>
      </c>
      <c r="C17" s="45" t="s">
        <v>191</v>
      </c>
      <c r="D17" s="33"/>
      <c r="E17" s="242"/>
      <c r="F17" s="750">
        <f>SUM(E17:E23)</f>
        <v>979.5</v>
      </c>
      <c r="G17" s="33"/>
      <c r="H17" s="940" t="s">
        <v>647</v>
      </c>
      <c r="I17" s="849"/>
      <c r="K17" s="67"/>
      <c r="M17" s="31"/>
      <c r="N17" s="551">
        <v>15</v>
      </c>
      <c r="O17" s="10" t="s">
        <v>100</v>
      </c>
      <c r="P17" s="450">
        <f>$F$103</f>
        <v>642.37</v>
      </c>
      <c r="Q17" s="228">
        <f t="shared" si="0"/>
        <v>0.64237</v>
      </c>
    </row>
    <row r="18" spans="1:17" x14ac:dyDescent="0.25">
      <c r="A18" s="949"/>
      <c r="B18" s="938"/>
      <c r="C18" s="46" t="s">
        <v>190</v>
      </c>
      <c r="D18" s="35">
        <v>9</v>
      </c>
      <c r="E18" s="156">
        <f>[1]M7!G8</f>
        <v>414.42</v>
      </c>
      <c r="F18" s="704"/>
      <c r="G18" s="34" t="s">
        <v>648</v>
      </c>
      <c r="H18" s="850"/>
      <c r="I18" s="850"/>
      <c r="K18" s="67"/>
      <c r="M18" s="31"/>
      <c r="N18" s="551">
        <v>16</v>
      </c>
      <c r="O18" s="10" t="s">
        <v>105</v>
      </c>
      <c r="P18" s="450">
        <f>$F$110</f>
        <v>0</v>
      </c>
      <c r="Q18" s="228">
        <f t="shared" si="0"/>
        <v>0</v>
      </c>
    </row>
    <row r="19" spans="1:17" x14ac:dyDescent="0.25">
      <c r="A19" s="949"/>
      <c r="B19" s="938"/>
      <c r="C19" s="47" t="s">
        <v>189</v>
      </c>
      <c r="D19" s="35">
        <v>3</v>
      </c>
      <c r="E19" s="156">
        <f>[1]M7!G9</f>
        <v>565.08000000000004</v>
      </c>
      <c r="F19" s="704"/>
      <c r="G19" s="34" t="s">
        <v>649</v>
      </c>
      <c r="H19" s="850"/>
      <c r="I19" s="850"/>
      <c r="K19" s="67"/>
      <c r="M19" s="31"/>
      <c r="N19" s="551">
        <v>17</v>
      </c>
      <c r="O19" s="10" t="s">
        <v>110</v>
      </c>
      <c r="P19" s="450">
        <f>$F$117</f>
        <v>1488.81</v>
      </c>
      <c r="Q19" s="228">
        <f t="shared" si="0"/>
        <v>1.48881</v>
      </c>
    </row>
    <row r="20" spans="1:17" x14ac:dyDescent="0.25">
      <c r="A20" s="949"/>
      <c r="B20" s="938"/>
      <c r="C20" s="46" t="s">
        <v>193</v>
      </c>
      <c r="D20" s="35"/>
      <c r="E20" s="156"/>
      <c r="F20" s="704"/>
      <c r="G20" s="34"/>
      <c r="H20" s="850"/>
      <c r="I20" s="850"/>
      <c r="K20" s="67"/>
      <c r="M20" s="31"/>
      <c r="N20" s="551">
        <v>18</v>
      </c>
      <c r="O20" s="10" t="s">
        <v>115</v>
      </c>
      <c r="P20" s="450">
        <f>$F$124</f>
        <v>9110.83</v>
      </c>
      <c r="Q20" s="228">
        <f t="shared" si="0"/>
        <v>9.11083</v>
      </c>
    </row>
    <row r="21" spans="1:17" x14ac:dyDescent="0.25">
      <c r="A21" s="949"/>
      <c r="B21" s="938"/>
      <c r="C21" s="48" t="s">
        <v>243</v>
      </c>
      <c r="D21" s="38"/>
      <c r="E21" s="431"/>
      <c r="F21" s="704"/>
      <c r="G21" s="37"/>
      <c r="H21" s="850"/>
      <c r="I21" s="850"/>
      <c r="K21" s="67"/>
      <c r="M21" s="31"/>
      <c r="N21" s="551">
        <v>19</v>
      </c>
      <c r="O21" s="8" t="s">
        <v>119</v>
      </c>
      <c r="P21" s="450">
        <f>$F$131</f>
        <v>2065.7200000000003</v>
      </c>
      <c r="Q21" s="228">
        <f t="shared" si="0"/>
        <v>2.0657200000000002</v>
      </c>
    </row>
    <row r="22" spans="1:17" x14ac:dyDescent="0.25">
      <c r="A22" s="949"/>
      <c r="B22" s="938"/>
      <c r="C22" s="46" t="s">
        <v>200</v>
      </c>
      <c r="D22" s="35">
        <f>[1]Base!AA6</f>
        <v>8</v>
      </c>
      <c r="E22" s="431"/>
      <c r="F22" s="704"/>
      <c r="G22" s="37"/>
      <c r="H22" s="850"/>
      <c r="I22" s="850"/>
      <c r="K22" s="79"/>
      <c r="M22" s="31"/>
      <c r="N22" s="551">
        <v>20</v>
      </c>
      <c r="O22" s="8" t="s">
        <v>122</v>
      </c>
      <c r="P22" s="450">
        <f>$F$138</f>
        <v>6000.02</v>
      </c>
      <c r="Q22" s="228">
        <f t="shared" si="0"/>
        <v>6.0000200000000001</v>
      </c>
    </row>
    <row r="23" spans="1:17" ht="15.75" thickBot="1" x14ac:dyDescent="0.3">
      <c r="A23" s="950"/>
      <c r="B23" s="939"/>
      <c r="C23" s="49" t="s">
        <v>203</v>
      </c>
      <c r="D23" s="40">
        <f>[1]Base!AC6</f>
        <v>27</v>
      </c>
      <c r="E23" s="247"/>
      <c r="F23" s="751"/>
      <c r="G23" s="39"/>
      <c r="H23" s="851"/>
      <c r="I23" s="851"/>
      <c r="K23" s="79"/>
      <c r="M23" s="31"/>
      <c r="N23" s="551">
        <v>21</v>
      </c>
      <c r="O23" s="8" t="s">
        <v>125</v>
      </c>
      <c r="P23" s="450">
        <f>$F$145</f>
        <v>2999.7200000000003</v>
      </c>
      <c r="Q23" s="228">
        <f t="shared" si="0"/>
        <v>2.9997200000000004</v>
      </c>
    </row>
    <row r="24" spans="1:17" ht="15" customHeight="1" x14ac:dyDescent="0.25">
      <c r="A24" s="948">
        <v>4</v>
      </c>
      <c r="B24" s="937" t="s">
        <v>35</v>
      </c>
      <c r="C24" s="45" t="s">
        <v>191</v>
      </c>
      <c r="D24" s="33"/>
      <c r="E24" s="242"/>
      <c r="F24" s="750">
        <f>SUM(E24:E30)</f>
        <v>2141.94</v>
      </c>
      <c r="G24" s="32"/>
      <c r="H24" s="940" t="s">
        <v>650</v>
      </c>
      <c r="I24" s="835"/>
      <c r="K24" s="79"/>
      <c r="M24" s="31"/>
      <c r="N24" s="551">
        <v>22</v>
      </c>
      <c r="O24" s="8" t="s">
        <v>128</v>
      </c>
      <c r="P24" s="450">
        <f>$F$152</f>
        <v>530.96</v>
      </c>
      <c r="Q24" s="228">
        <f t="shared" si="0"/>
        <v>0.53095999999999999</v>
      </c>
    </row>
    <row r="25" spans="1:17" x14ac:dyDescent="0.25">
      <c r="A25" s="949"/>
      <c r="B25" s="938"/>
      <c r="C25" s="46" t="s">
        <v>190</v>
      </c>
      <c r="D25" s="35">
        <v>3</v>
      </c>
      <c r="E25" s="156">
        <f>[1]M7!N11</f>
        <v>972.46</v>
      </c>
      <c r="F25" s="704"/>
      <c r="G25" s="34" t="s">
        <v>651</v>
      </c>
      <c r="H25" s="850"/>
      <c r="I25" s="836"/>
      <c r="K25" s="79"/>
      <c r="M25" s="31"/>
      <c r="N25" s="551">
        <v>23</v>
      </c>
      <c r="O25" s="8" t="s">
        <v>131</v>
      </c>
      <c r="P25" s="450">
        <f>$F$160</f>
        <v>637.29999999999995</v>
      </c>
      <c r="Q25" s="228">
        <f t="shared" si="0"/>
        <v>0.63729999999999998</v>
      </c>
    </row>
    <row r="26" spans="1:17" x14ac:dyDescent="0.25">
      <c r="A26" s="949"/>
      <c r="B26" s="938"/>
      <c r="C26" s="47" t="s">
        <v>189</v>
      </c>
      <c r="D26" s="35">
        <v>12</v>
      </c>
      <c r="E26" s="156">
        <f>[1]M7!N12</f>
        <v>1169.48</v>
      </c>
      <c r="F26" s="704"/>
      <c r="G26" s="34" t="s">
        <v>652</v>
      </c>
      <c r="H26" s="850"/>
      <c r="I26" s="836"/>
      <c r="K26" s="79"/>
      <c r="M26" s="31"/>
      <c r="N26" s="551">
        <v>24</v>
      </c>
      <c r="O26" s="8" t="s">
        <v>134</v>
      </c>
      <c r="P26" s="450">
        <f>$F$168</f>
        <v>6539.0499999999993</v>
      </c>
      <c r="Q26" s="228">
        <f t="shared" si="0"/>
        <v>6.5390499999999996</v>
      </c>
    </row>
    <row r="27" spans="1:17" x14ac:dyDescent="0.25">
      <c r="A27" s="949"/>
      <c r="B27" s="938"/>
      <c r="C27" s="46" t="s">
        <v>193</v>
      </c>
      <c r="D27" s="35"/>
      <c r="E27" s="156"/>
      <c r="F27" s="704"/>
      <c r="G27" s="34"/>
      <c r="H27" s="850"/>
      <c r="I27" s="836"/>
      <c r="K27" s="79"/>
      <c r="M27" s="31"/>
      <c r="N27" s="551">
        <v>25</v>
      </c>
      <c r="O27" s="8" t="s">
        <v>137</v>
      </c>
      <c r="P27" s="450">
        <f>$F$176</f>
        <v>3891.51</v>
      </c>
      <c r="Q27" s="228">
        <f t="shared" si="0"/>
        <v>3.8915100000000002</v>
      </c>
    </row>
    <row r="28" spans="1:17" x14ac:dyDescent="0.25">
      <c r="A28" s="949"/>
      <c r="B28" s="938"/>
      <c r="C28" s="48" t="s">
        <v>243</v>
      </c>
      <c r="D28" s="38"/>
      <c r="E28" s="431"/>
      <c r="F28" s="704"/>
      <c r="G28" s="37"/>
      <c r="H28" s="850"/>
      <c r="I28" s="836"/>
      <c r="K28" s="79"/>
      <c r="M28" s="31"/>
      <c r="N28" s="551">
        <v>26</v>
      </c>
      <c r="O28" s="8" t="s">
        <v>140</v>
      </c>
      <c r="P28" s="450">
        <f>$F$184</f>
        <v>2751.4800000000005</v>
      </c>
      <c r="Q28" s="228">
        <f t="shared" si="0"/>
        <v>2.7514800000000004</v>
      </c>
    </row>
    <row r="29" spans="1:17" x14ac:dyDescent="0.25">
      <c r="A29" s="949"/>
      <c r="B29" s="938"/>
      <c r="C29" s="46" t="s">
        <v>200</v>
      </c>
      <c r="D29" s="35">
        <f>[1]Base!AA7</f>
        <v>17</v>
      </c>
      <c r="E29" s="431"/>
      <c r="F29" s="704"/>
      <c r="G29" s="37"/>
      <c r="H29" s="850"/>
      <c r="I29" s="836"/>
      <c r="K29" s="31"/>
      <c r="M29" s="31"/>
      <c r="N29" s="551">
        <v>27</v>
      </c>
      <c r="O29" s="8" t="s">
        <v>143</v>
      </c>
      <c r="P29" s="450">
        <f>$F$192</f>
        <v>1156.8499999999999</v>
      </c>
      <c r="Q29" s="228">
        <f t="shared" si="0"/>
        <v>1.1568499999999999</v>
      </c>
    </row>
    <row r="30" spans="1:17" ht="15.75" thickBot="1" x14ac:dyDescent="0.3">
      <c r="A30" s="950"/>
      <c r="B30" s="939"/>
      <c r="C30" s="49" t="s">
        <v>203</v>
      </c>
      <c r="D30" s="40">
        <f>[1]Base!AC7</f>
        <v>46</v>
      </c>
      <c r="E30" s="247"/>
      <c r="F30" s="751"/>
      <c r="G30" s="39"/>
      <c r="H30" s="851"/>
      <c r="I30" s="837"/>
      <c r="K30" s="31"/>
      <c r="M30" s="31"/>
      <c r="N30" s="551">
        <v>28</v>
      </c>
      <c r="O30" s="8" t="s">
        <v>146</v>
      </c>
      <c r="P30" s="450">
        <f>$F$200</f>
        <v>3098.4800000000005</v>
      </c>
      <c r="Q30" s="228">
        <f t="shared" si="0"/>
        <v>3.0984800000000003</v>
      </c>
    </row>
    <row r="31" spans="1:17" x14ac:dyDescent="0.25">
      <c r="A31" s="935">
        <v>5</v>
      </c>
      <c r="B31" s="937" t="s">
        <v>42</v>
      </c>
      <c r="C31" s="45" t="s">
        <v>191</v>
      </c>
      <c r="D31" s="33"/>
      <c r="E31" s="242"/>
      <c r="F31" s="750">
        <f>SUM(E31:E37)</f>
        <v>588.68000000000006</v>
      </c>
      <c r="G31" s="32"/>
      <c r="H31" s="940" t="s">
        <v>655</v>
      </c>
      <c r="I31" s="835"/>
      <c r="K31" s="31"/>
      <c r="M31" s="31"/>
      <c r="N31" s="551">
        <v>29</v>
      </c>
      <c r="O31" s="8" t="s">
        <v>149</v>
      </c>
      <c r="P31" s="450">
        <f>$F$208</f>
        <v>2163.87</v>
      </c>
      <c r="Q31" s="228">
        <f t="shared" si="0"/>
        <v>2.1638699999999997</v>
      </c>
    </row>
    <row r="32" spans="1:17" x14ac:dyDescent="0.25">
      <c r="A32" s="936"/>
      <c r="B32" s="938"/>
      <c r="C32" s="46" t="s">
        <v>190</v>
      </c>
      <c r="D32" s="35">
        <v>3</v>
      </c>
      <c r="E32" s="156">
        <f>[1]M7!E14</f>
        <v>362.92</v>
      </c>
      <c r="F32" s="704"/>
      <c r="G32" s="34" t="s">
        <v>653</v>
      </c>
      <c r="H32" s="850"/>
      <c r="I32" s="836"/>
      <c r="K32" s="31"/>
      <c r="M32" s="31"/>
      <c r="N32" s="551">
        <v>30</v>
      </c>
      <c r="O32" s="8" t="s">
        <v>152</v>
      </c>
      <c r="P32" s="450">
        <f>$F$215</f>
        <v>472.39</v>
      </c>
      <c r="Q32" s="228">
        <f t="shared" si="0"/>
        <v>0.47238999999999998</v>
      </c>
    </row>
    <row r="33" spans="1:17" x14ac:dyDescent="0.25">
      <c r="A33" s="936"/>
      <c r="B33" s="938"/>
      <c r="C33" s="47" t="s">
        <v>189</v>
      </c>
      <c r="D33" s="35">
        <v>3</v>
      </c>
      <c r="E33" s="156">
        <f>[1]M7!E15</f>
        <v>225.76</v>
      </c>
      <c r="F33" s="704"/>
      <c r="G33" s="34" t="s">
        <v>654</v>
      </c>
      <c r="H33" s="850"/>
      <c r="I33" s="836"/>
      <c r="K33" s="31"/>
      <c r="M33" s="31"/>
      <c r="N33" s="551">
        <v>31</v>
      </c>
      <c r="O33" s="8" t="s">
        <v>155</v>
      </c>
      <c r="P33" s="450">
        <f>$F$222</f>
        <v>995.79</v>
      </c>
      <c r="Q33" s="228">
        <f t="shared" si="0"/>
        <v>0.99578999999999995</v>
      </c>
    </row>
    <row r="34" spans="1:17" x14ac:dyDescent="0.25">
      <c r="A34" s="936"/>
      <c r="B34" s="938"/>
      <c r="C34" s="46" t="s">
        <v>193</v>
      </c>
      <c r="D34" s="35"/>
      <c r="E34" s="156"/>
      <c r="F34" s="704"/>
      <c r="G34" s="34"/>
      <c r="H34" s="850"/>
      <c r="I34" s="836"/>
      <c r="K34" s="31"/>
      <c r="M34" s="31"/>
      <c r="N34" s="551">
        <v>32</v>
      </c>
      <c r="O34" s="8" t="s">
        <v>158</v>
      </c>
      <c r="P34" s="450">
        <f>$F$229</f>
        <v>1630.85</v>
      </c>
      <c r="Q34" s="228">
        <f t="shared" si="0"/>
        <v>1.6308499999999999</v>
      </c>
    </row>
    <row r="35" spans="1:17" x14ac:dyDescent="0.25">
      <c r="A35" s="936"/>
      <c r="B35" s="938"/>
      <c r="C35" s="48" t="s">
        <v>243</v>
      </c>
      <c r="D35" s="38"/>
      <c r="E35" s="431"/>
      <c r="F35" s="704"/>
      <c r="G35" s="37"/>
      <c r="H35" s="850"/>
      <c r="I35" s="836"/>
      <c r="K35" s="31"/>
      <c r="M35" s="31"/>
      <c r="N35" s="551">
        <v>33</v>
      </c>
      <c r="O35" s="8" t="s">
        <v>161</v>
      </c>
      <c r="P35" s="450">
        <f>$F$236</f>
        <v>538.02</v>
      </c>
      <c r="Q35" s="228">
        <f t="shared" si="0"/>
        <v>0.53801999999999994</v>
      </c>
    </row>
    <row r="36" spans="1:17" x14ac:dyDescent="0.25">
      <c r="A36" s="936"/>
      <c r="B36" s="938"/>
      <c r="C36" s="46" t="s">
        <v>200</v>
      </c>
      <c r="D36" s="35">
        <f>[1]Base!AA8</f>
        <v>5</v>
      </c>
      <c r="E36" s="431"/>
      <c r="F36" s="704"/>
      <c r="G36" s="37"/>
      <c r="H36" s="850"/>
      <c r="I36" s="836"/>
      <c r="K36" s="31"/>
      <c r="M36" s="31"/>
      <c r="N36" s="551">
        <v>34</v>
      </c>
      <c r="O36" s="8" t="s">
        <v>164</v>
      </c>
      <c r="P36" s="450">
        <f>$F$243</f>
        <v>448.86</v>
      </c>
      <c r="Q36" s="228">
        <f t="shared" si="0"/>
        <v>0.44886000000000004</v>
      </c>
    </row>
    <row r="37" spans="1:17" ht="15.75" thickBot="1" x14ac:dyDescent="0.3">
      <c r="A37" s="936"/>
      <c r="B37" s="939"/>
      <c r="C37" s="49" t="s">
        <v>203</v>
      </c>
      <c r="D37" s="40">
        <f>[1]Base!AC8</f>
        <v>12</v>
      </c>
      <c r="E37" s="247"/>
      <c r="F37" s="751"/>
      <c r="G37" s="39"/>
      <c r="H37" s="851"/>
      <c r="I37" s="837"/>
      <c r="K37" s="31"/>
      <c r="M37" s="31"/>
      <c r="N37" s="551">
        <v>35</v>
      </c>
      <c r="O37" s="8" t="s">
        <v>166</v>
      </c>
      <c r="P37" s="450">
        <f>$F$250</f>
        <v>1912.3300000000002</v>
      </c>
      <c r="Q37" s="228">
        <f t="shared" si="0"/>
        <v>1.9123300000000001</v>
      </c>
    </row>
    <row r="38" spans="1:17" x14ac:dyDescent="0.25">
      <c r="A38" s="935">
        <v>6</v>
      </c>
      <c r="B38" s="937" t="s">
        <v>49</v>
      </c>
      <c r="C38" s="45" t="s">
        <v>191</v>
      </c>
      <c r="D38" s="33"/>
      <c r="E38" s="242"/>
      <c r="F38" s="750">
        <f>SUM(E38:E44)</f>
        <v>4604.26</v>
      </c>
      <c r="G38" s="32"/>
      <c r="H38" s="940" t="s">
        <v>658</v>
      </c>
      <c r="I38" s="835"/>
      <c r="K38" s="31"/>
      <c r="M38" s="31"/>
      <c r="N38" s="551">
        <v>36</v>
      </c>
      <c r="O38" s="8" t="s">
        <v>168</v>
      </c>
      <c r="P38" s="450">
        <f>$F$257</f>
        <v>2023.67</v>
      </c>
      <c r="Q38" s="228">
        <f t="shared" si="0"/>
        <v>2.0236700000000001</v>
      </c>
    </row>
    <row r="39" spans="1:17" x14ac:dyDescent="0.25">
      <c r="A39" s="936"/>
      <c r="B39" s="938"/>
      <c r="C39" s="46" t="s">
        <v>190</v>
      </c>
      <c r="D39" s="35">
        <v>8</v>
      </c>
      <c r="E39" s="156">
        <f>[1]M7!P17</f>
        <v>3526.29</v>
      </c>
      <c r="F39" s="704"/>
      <c r="G39" s="34" t="s">
        <v>656</v>
      </c>
      <c r="H39" s="850"/>
      <c r="I39" s="836"/>
      <c r="K39" s="31"/>
      <c r="M39" s="31"/>
      <c r="N39" s="551">
        <v>37</v>
      </c>
      <c r="O39" s="8" t="s">
        <v>170</v>
      </c>
      <c r="P39" s="450">
        <f>$F$264</f>
        <v>2776.17</v>
      </c>
      <c r="Q39" s="228">
        <f t="shared" si="0"/>
        <v>2.77617</v>
      </c>
    </row>
    <row r="40" spans="1:17" x14ac:dyDescent="0.25">
      <c r="A40" s="936"/>
      <c r="B40" s="938"/>
      <c r="C40" s="47" t="s">
        <v>189</v>
      </c>
      <c r="D40" s="35">
        <v>5</v>
      </c>
      <c r="E40" s="156">
        <f>[1]M7!P18</f>
        <v>1077.97</v>
      </c>
      <c r="F40" s="704"/>
      <c r="G40" s="34" t="s">
        <v>657</v>
      </c>
      <c r="H40" s="850"/>
      <c r="I40" s="836"/>
      <c r="K40" s="31"/>
      <c r="M40" s="31"/>
      <c r="N40" s="551">
        <v>38</v>
      </c>
      <c r="O40" s="8" t="s">
        <v>172</v>
      </c>
      <c r="P40" s="450">
        <f>$F$271</f>
        <v>1371.13</v>
      </c>
      <c r="Q40" s="228">
        <f t="shared" si="0"/>
        <v>1.3711300000000002</v>
      </c>
    </row>
    <row r="41" spans="1:17" x14ac:dyDescent="0.25">
      <c r="A41" s="936"/>
      <c r="B41" s="938"/>
      <c r="C41" s="46" t="s">
        <v>193</v>
      </c>
      <c r="D41" s="35"/>
      <c r="E41" s="156"/>
      <c r="F41" s="704"/>
      <c r="G41" s="34"/>
      <c r="H41" s="850"/>
      <c r="I41" s="836"/>
      <c r="K41" s="31"/>
      <c r="M41" s="31"/>
      <c r="N41" s="551">
        <v>39</v>
      </c>
      <c r="O41" s="8" t="s">
        <v>174</v>
      </c>
      <c r="P41" s="450">
        <f>$F$278</f>
        <v>1532.69</v>
      </c>
      <c r="Q41" s="228">
        <f t="shared" si="0"/>
        <v>1.5326900000000001</v>
      </c>
    </row>
    <row r="42" spans="1:17" x14ac:dyDescent="0.25">
      <c r="A42" s="936"/>
      <c r="B42" s="938"/>
      <c r="C42" s="48" t="s">
        <v>243</v>
      </c>
      <c r="D42" s="38"/>
      <c r="E42" s="156"/>
      <c r="F42" s="704"/>
      <c r="G42" s="46"/>
      <c r="H42" s="850"/>
      <c r="I42" s="836"/>
      <c r="K42" s="31"/>
      <c r="M42" s="31"/>
      <c r="N42" s="551">
        <v>40</v>
      </c>
      <c r="O42" s="8" t="s">
        <v>176</v>
      </c>
      <c r="P42" s="450">
        <f>$F$285</f>
        <v>4370.2700000000004</v>
      </c>
      <c r="Q42" s="228">
        <f t="shared" si="0"/>
        <v>4.3702700000000005</v>
      </c>
    </row>
    <row r="43" spans="1:17" x14ac:dyDescent="0.25">
      <c r="A43" s="936"/>
      <c r="B43" s="938"/>
      <c r="C43" s="46" t="s">
        <v>200</v>
      </c>
      <c r="D43" s="38">
        <f>[1]Base!AA9</f>
        <v>23</v>
      </c>
      <c r="E43" s="156"/>
      <c r="F43" s="704"/>
      <c r="H43" s="850"/>
      <c r="I43" s="836"/>
      <c r="K43" s="31"/>
      <c r="M43" s="31"/>
      <c r="N43" s="551">
        <v>41</v>
      </c>
      <c r="O43" s="8" t="s">
        <v>178</v>
      </c>
      <c r="P43" s="450">
        <f>$F$292</f>
        <v>3648.34</v>
      </c>
      <c r="Q43" s="228">
        <f t="shared" si="0"/>
        <v>3.6483400000000001</v>
      </c>
    </row>
    <row r="44" spans="1:17" ht="15.75" thickBot="1" x14ac:dyDescent="0.3">
      <c r="A44" s="936"/>
      <c r="B44" s="939"/>
      <c r="C44" s="49" t="s">
        <v>203</v>
      </c>
      <c r="D44" s="40">
        <f>[1]Base!AC9</f>
        <v>85</v>
      </c>
      <c r="E44" s="247"/>
      <c r="F44" s="751"/>
      <c r="G44" s="39"/>
      <c r="H44" s="851"/>
      <c r="I44" s="837"/>
      <c r="K44" s="31"/>
      <c r="M44" s="31"/>
      <c r="N44" s="551">
        <v>42</v>
      </c>
      <c r="O44" s="8" t="s">
        <v>180</v>
      </c>
      <c r="P44" s="450">
        <f>$F$299</f>
        <v>3118.51</v>
      </c>
      <c r="Q44" s="228">
        <f t="shared" si="0"/>
        <v>3.1185100000000001</v>
      </c>
    </row>
    <row r="45" spans="1:17" x14ac:dyDescent="0.25">
      <c r="A45" s="935">
        <v>7</v>
      </c>
      <c r="B45" s="937" t="s">
        <v>56</v>
      </c>
      <c r="C45" s="45" t="s">
        <v>191</v>
      </c>
      <c r="D45" s="33"/>
      <c r="E45" s="242"/>
      <c r="F45" s="750">
        <f>SUM(E45:E51)</f>
        <v>1567.91</v>
      </c>
      <c r="G45" s="32"/>
      <c r="H45" s="940" t="s">
        <v>659</v>
      </c>
      <c r="I45" s="835"/>
      <c r="K45" s="31"/>
      <c r="M45" s="31"/>
      <c r="N45" s="551">
        <v>43</v>
      </c>
      <c r="O45" s="548" t="s">
        <v>817</v>
      </c>
      <c r="P45" s="450">
        <f>$F$306</f>
        <v>1106.1500000000001</v>
      </c>
      <c r="Q45" s="228">
        <f t="shared" si="0"/>
        <v>1.1061500000000002</v>
      </c>
    </row>
    <row r="46" spans="1:17" ht="15.75" thickBot="1" x14ac:dyDescent="0.3">
      <c r="A46" s="936"/>
      <c r="B46" s="938"/>
      <c r="C46" s="46" t="s">
        <v>190</v>
      </c>
      <c r="D46" s="35">
        <v>7</v>
      </c>
      <c r="E46" s="156">
        <f>[1]M7!J20</f>
        <v>736</v>
      </c>
      <c r="F46" s="704"/>
      <c r="G46" s="34" t="s">
        <v>660</v>
      </c>
      <c r="H46" s="850"/>
      <c r="I46" s="836"/>
      <c r="K46" s="31"/>
      <c r="M46" s="31"/>
      <c r="N46" s="552">
        <v>44</v>
      </c>
      <c r="O46" s="477" t="s">
        <v>181</v>
      </c>
      <c r="P46" s="505">
        <f>$F$313</f>
        <v>8720.93</v>
      </c>
      <c r="Q46" s="231">
        <f t="shared" si="0"/>
        <v>8.720930000000001</v>
      </c>
    </row>
    <row r="47" spans="1:17" x14ac:dyDescent="0.25">
      <c r="A47" s="936"/>
      <c r="B47" s="938"/>
      <c r="C47" s="47" t="s">
        <v>189</v>
      </c>
      <c r="D47" s="35">
        <v>6</v>
      </c>
      <c r="E47" s="156">
        <f>[1]M7!J21</f>
        <v>831.91000000000008</v>
      </c>
      <c r="F47" s="704"/>
      <c r="G47" s="34" t="s">
        <v>661</v>
      </c>
      <c r="H47" s="850"/>
      <c r="I47" s="836"/>
      <c r="K47" s="31"/>
      <c r="M47" s="31"/>
      <c r="N47" s="28"/>
      <c r="P47" s="173">
        <f>SUM(P3:P46)</f>
        <v>119812.56999999998</v>
      </c>
      <c r="Q47" s="441">
        <f>SUM(Q3:Q46)</f>
        <v>119.81256999999998</v>
      </c>
    </row>
    <row r="48" spans="1:17" x14ac:dyDescent="0.25">
      <c r="A48" s="936"/>
      <c r="B48" s="938"/>
      <c r="C48" s="46" t="s">
        <v>193</v>
      </c>
      <c r="D48" s="35"/>
      <c r="E48" s="156"/>
      <c r="F48" s="704"/>
      <c r="G48" s="34"/>
      <c r="H48" s="850"/>
      <c r="I48" s="836"/>
      <c r="K48" s="31"/>
      <c r="M48" s="31"/>
      <c r="N48" s="28"/>
    </row>
    <row r="49" spans="1:14" x14ac:dyDescent="0.25">
      <c r="A49" s="936"/>
      <c r="B49" s="938"/>
      <c r="C49" s="48" t="s">
        <v>243</v>
      </c>
      <c r="D49" s="38"/>
      <c r="E49" s="431"/>
      <c r="F49" s="704"/>
      <c r="G49" s="37"/>
      <c r="H49" s="850"/>
      <c r="I49" s="836"/>
      <c r="K49" s="31"/>
      <c r="M49" s="31"/>
      <c r="N49" s="28"/>
    </row>
    <row r="50" spans="1:14" x14ac:dyDescent="0.25">
      <c r="A50" s="936"/>
      <c r="B50" s="938"/>
      <c r="C50" s="46" t="s">
        <v>200</v>
      </c>
      <c r="D50" s="35">
        <f>[1]Base!AA10</f>
        <v>13</v>
      </c>
      <c r="E50" s="431"/>
      <c r="F50" s="704"/>
      <c r="G50" s="37"/>
      <c r="H50" s="850"/>
      <c r="I50" s="836"/>
      <c r="K50" s="31"/>
      <c r="M50" s="31"/>
      <c r="N50" s="28"/>
    </row>
    <row r="51" spans="1:14" ht="15.75" thickBot="1" x14ac:dyDescent="0.3">
      <c r="A51" s="936"/>
      <c r="B51" s="939"/>
      <c r="C51" s="49" t="s">
        <v>203</v>
      </c>
      <c r="D51" s="40">
        <f>[1]Base!AC10</f>
        <v>40</v>
      </c>
      <c r="E51" s="247"/>
      <c r="F51" s="751"/>
      <c r="G51" s="39"/>
      <c r="H51" s="851"/>
      <c r="I51" s="837"/>
      <c r="K51" s="31"/>
      <c r="M51" s="31"/>
      <c r="N51" s="28"/>
    </row>
    <row r="52" spans="1:14" x14ac:dyDescent="0.25">
      <c r="A52" s="935">
        <v>8</v>
      </c>
      <c r="B52" s="937" t="s">
        <v>662</v>
      </c>
      <c r="C52" s="45" t="s">
        <v>191</v>
      </c>
      <c r="D52" s="33"/>
      <c r="E52" s="242"/>
      <c r="F52" s="750">
        <f>SUM(E52:E59)</f>
        <v>736.31</v>
      </c>
      <c r="G52" s="32"/>
      <c r="H52" s="940" t="s">
        <v>665</v>
      </c>
      <c r="I52" s="835"/>
      <c r="K52" s="31"/>
      <c r="M52" s="31"/>
      <c r="N52" s="28"/>
    </row>
    <row r="53" spans="1:14" x14ac:dyDescent="0.25">
      <c r="A53" s="936"/>
      <c r="B53" s="938"/>
      <c r="C53" s="46" t="s">
        <v>190</v>
      </c>
      <c r="D53" s="35">
        <v>6</v>
      </c>
      <c r="E53" s="156">
        <f>[1]M7!F23</f>
        <v>460.95000000000005</v>
      </c>
      <c r="F53" s="704"/>
      <c r="G53" s="34" t="s">
        <v>663</v>
      </c>
      <c r="H53" s="850"/>
      <c r="I53" s="836"/>
      <c r="K53" s="31"/>
      <c r="M53" s="31"/>
      <c r="N53" s="28"/>
    </row>
    <row r="54" spans="1:14" x14ac:dyDescent="0.25">
      <c r="A54" s="936"/>
      <c r="B54" s="938"/>
      <c r="C54" s="47" t="s">
        <v>189</v>
      </c>
      <c r="D54" s="35">
        <v>2</v>
      </c>
      <c r="E54" s="156">
        <f>[1]M7!F24</f>
        <v>100.54</v>
      </c>
      <c r="F54" s="704"/>
      <c r="G54" s="34" t="s">
        <v>664</v>
      </c>
      <c r="H54" s="850"/>
      <c r="I54" s="836"/>
      <c r="K54" s="31"/>
      <c r="M54" s="31"/>
      <c r="N54" s="28"/>
    </row>
    <row r="55" spans="1:14" x14ac:dyDescent="0.25">
      <c r="A55" s="936"/>
      <c r="B55" s="938"/>
      <c r="C55" s="46" t="s">
        <v>193</v>
      </c>
      <c r="D55" s="35"/>
      <c r="E55" s="156"/>
      <c r="F55" s="704"/>
      <c r="G55" s="34"/>
      <c r="H55" s="850"/>
      <c r="I55" s="836"/>
      <c r="K55" s="31"/>
      <c r="M55" s="31"/>
      <c r="N55" s="28"/>
    </row>
    <row r="56" spans="1:14" x14ac:dyDescent="0.25">
      <c r="A56" s="936"/>
      <c r="B56" s="938"/>
      <c r="C56" s="48" t="s">
        <v>282</v>
      </c>
      <c r="D56" s="38">
        <v>1</v>
      </c>
      <c r="E56" s="431">
        <f>[1]M7!F25</f>
        <v>174.82</v>
      </c>
      <c r="F56" s="704"/>
      <c r="G56" s="53">
        <v>16</v>
      </c>
      <c r="H56" s="850"/>
      <c r="I56" s="836"/>
      <c r="K56" s="31"/>
      <c r="M56" s="31"/>
      <c r="N56" s="28"/>
    </row>
    <row r="57" spans="1:14" x14ac:dyDescent="0.25">
      <c r="A57" s="936"/>
      <c r="B57" s="938"/>
      <c r="C57" s="48" t="s">
        <v>243</v>
      </c>
      <c r="D57" s="38"/>
      <c r="E57" s="431"/>
      <c r="F57" s="704"/>
      <c r="G57" s="37"/>
      <c r="H57" s="850"/>
      <c r="I57" s="836"/>
      <c r="K57" s="31"/>
      <c r="M57" s="31"/>
      <c r="N57" s="28"/>
    </row>
    <row r="58" spans="1:14" x14ac:dyDescent="0.25">
      <c r="A58" s="936"/>
      <c r="B58" s="938"/>
      <c r="C58" s="46" t="s">
        <v>200</v>
      </c>
      <c r="D58" s="35">
        <f>[1]Base!AA11</f>
        <v>6</v>
      </c>
      <c r="E58" s="431"/>
      <c r="F58" s="704"/>
      <c r="G58" s="37"/>
      <c r="H58" s="850"/>
      <c r="I58" s="836"/>
      <c r="K58" s="31"/>
      <c r="M58" s="31"/>
      <c r="N58" s="28"/>
    </row>
    <row r="59" spans="1:14" ht="15.75" thickBot="1" x14ac:dyDescent="0.3">
      <c r="A59" s="936"/>
      <c r="B59" s="939"/>
      <c r="C59" s="49" t="s">
        <v>203</v>
      </c>
      <c r="D59" s="40">
        <f>[1]Base!AC11</f>
        <v>17</v>
      </c>
      <c r="E59" s="247"/>
      <c r="F59" s="751"/>
      <c r="G59" s="39"/>
      <c r="H59" s="851"/>
      <c r="I59" s="837"/>
      <c r="K59" s="31"/>
      <c r="M59" s="31"/>
      <c r="N59" s="28"/>
    </row>
    <row r="60" spans="1:14" x14ac:dyDescent="0.25">
      <c r="A60" s="935">
        <v>9</v>
      </c>
      <c r="B60" s="937" t="s">
        <v>67</v>
      </c>
      <c r="C60" s="45" t="s">
        <v>191</v>
      </c>
      <c r="D60" s="33"/>
      <c r="E60" s="242"/>
      <c r="F60" s="750">
        <f>SUM(E60:E67)</f>
        <v>13243.349999999999</v>
      </c>
      <c r="G60" s="32"/>
      <c r="H60" s="940" t="s">
        <v>666</v>
      </c>
      <c r="I60" s="835"/>
      <c r="K60" s="31"/>
      <c r="M60" s="31"/>
      <c r="N60" s="28"/>
    </row>
    <row r="61" spans="1:14" ht="30" x14ac:dyDescent="0.25">
      <c r="A61" s="936"/>
      <c r="B61" s="938"/>
      <c r="C61" s="46" t="s">
        <v>190</v>
      </c>
      <c r="D61" s="35">
        <v>21</v>
      </c>
      <c r="E61" s="156">
        <f>[1]M7!Z27</f>
        <v>8001.38</v>
      </c>
      <c r="F61" s="704"/>
      <c r="G61" s="36" t="s">
        <v>667</v>
      </c>
      <c r="H61" s="850"/>
      <c r="I61" s="836"/>
      <c r="K61" s="31"/>
      <c r="M61" s="31"/>
      <c r="N61" s="28"/>
    </row>
    <row r="62" spans="1:14" x14ac:dyDescent="0.25">
      <c r="A62" s="936"/>
      <c r="B62" s="938"/>
      <c r="C62" s="47" t="s">
        <v>189</v>
      </c>
      <c r="D62" s="35">
        <v>15</v>
      </c>
      <c r="E62" s="156">
        <f>[1]M7!Z28</f>
        <v>4698.26</v>
      </c>
      <c r="F62" s="704"/>
      <c r="G62" s="36" t="s">
        <v>668</v>
      </c>
      <c r="H62" s="850"/>
      <c r="I62" s="836"/>
      <c r="K62" s="31"/>
      <c r="M62" s="31"/>
      <c r="N62" s="28"/>
    </row>
    <row r="63" spans="1:14" x14ac:dyDescent="0.25">
      <c r="A63" s="936"/>
      <c r="B63" s="938"/>
      <c r="C63" s="46" t="s">
        <v>193</v>
      </c>
      <c r="D63" s="35"/>
      <c r="E63" s="156"/>
      <c r="F63" s="704"/>
      <c r="G63" s="34"/>
      <c r="H63" s="850"/>
      <c r="I63" s="836"/>
      <c r="K63" s="31"/>
      <c r="M63" s="31"/>
      <c r="N63" s="28"/>
    </row>
    <row r="64" spans="1:14" x14ac:dyDescent="0.25">
      <c r="A64" s="936"/>
      <c r="B64" s="938"/>
      <c r="C64" s="48" t="s">
        <v>282</v>
      </c>
      <c r="D64" s="38">
        <v>1</v>
      </c>
      <c r="E64" s="431">
        <f>[1]M7!Z29</f>
        <v>543.71</v>
      </c>
      <c r="F64" s="704"/>
      <c r="G64" s="53">
        <v>16</v>
      </c>
      <c r="H64" s="850"/>
      <c r="I64" s="836"/>
      <c r="K64" s="31"/>
      <c r="M64" s="31"/>
      <c r="N64" s="28"/>
    </row>
    <row r="65" spans="1:17" x14ac:dyDescent="0.25">
      <c r="A65" s="936"/>
      <c r="B65" s="938"/>
      <c r="C65" s="48" t="s">
        <v>243</v>
      </c>
      <c r="D65" s="38"/>
      <c r="E65" s="431"/>
      <c r="F65" s="704"/>
      <c r="G65" s="37"/>
      <c r="H65" s="850"/>
      <c r="I65" s="836"/>
      <c r="K65" s="31"/>
      <c r="M65" s="31"/>
      <c r="N65" s="28"/>
    </row>
    <row r="66" spans="1:17" x14ac:dyDescent="0.25">
      <c r="A66" s="936"/>
      <c r="B66" s="938"/>
      <c r="C66" s="46" t="s">
        <v>200</v>
      </c>
      <c r="D66" s="35">
        <f>[1]Base!AA12</f>
        <v>63</v>
      </c>
      <c r="E66" s="431"/>
      <c r="F66" s="704"/>
      <c r="G66" s="37"/>
      <c r="H66" s="850"/>
      <c r="I66" s="836"/>
      <c r="K66" s="31"/>
      <c r="M66" s="31"/>
      <c r="N66" s="28"/>
    </row>
    <row r="67" spans="1:17" ht="15.75" thickBot="1" x14ac:dyDescent="0.3">
      <c r="A67" s="936"/>
      <c r="B67" s="938"/>
      <c r="C67" s="49" t="s">
        <v>203</v>
      </c>
      <c r="D67" s="40">
        <f>[1]Base!AC12</f>
        <v>210</v>
      </c>
      <c r="E67" s="247"/>
      <c r="F67" s="751"/>
      <c r="G67" s="39"/>
      <c r="H67" s="851"/>
      <c r="I67" s="837"/>
      <c r="K67" s="31"/>
      <c r="M67" s="31"/>
      <c r="N67" s="28"/>
    </row>
    <row r="68" spans="1:17" x14ac:dyDescent="0.25">
      <c r="A68" s="935">
        <v>10</v>
      </c>
      <c r="B68" s="937" t="s">
        <v>73</v>
      </c>
      <c r="C68" s="45" t="s">
        <v>191</v>
      </c>
      <c r="D68" s="33"/>
      <c r="E68" s="242"/>
      <c r="F68" s="750">
        <f>SUM(E68:E74)</f>
        <v>1866.4099999999999</v>
      </c>
      <c r="G68" s="32"/>
      <c r="H68" s="940" t="s">
        <v>669</v>
      </c>
      <c r="I68" s="835"/>
      <c r="K68" s="31"/>
      <c r="M68" s="31"/>
      <c r="N68" s="28"/>
    </row>
    <row r="69" spans="1:17" x14ac:dyDescent="0.25">
      <c r="A69" s="936"/>
      <c r="B69" s="938"/>
      <c r="C69" s="46" t="s">
        <v>190</v>
      </c>
      <c r="D69" s="35">
        <v>6</v>
      </c>
      <c r="E69" s="156">
        <f>[1]M7!H31</f>
        <v>1172.49</v>
      </c>
      <c r="F69" s="704"/>
      <c r="G69" s="34" t="s">
        <v>670</v>
      </c>
      <c r="H69" s="850"/>
      <c r="I69" s="836"/>
      <c r="K69" s="31"/>
      <c r="M69" s="31"/>
      <c r="N69" s="28"/>
    </row>
    <row r="70" spans="1:17" x14ac:dyDescent="0.25">
      <c r="A70" s="936"/>
      <c r="B70" s="938"/>
      <c r="C70" s="47" t="s">
        <v>189</v>
      </c>
      <c r="D70" s="35">
        <v>4</v>
      </c>
      <c r="E70" s="156">
        <f>[1]M7!H32</f>
        <v>693.92</v>
      </c>
      <c r="F70" s="704"/>
      <c r="G70" s="34" t="s">
        <v>671</v>
      </c>
      <c r="H70" s="850"/>
      <c r="I70" s="836"/>
      <c r="K70" s="31"/>
      <c r="M70" s="31"/>
      <c r="N70" s="28"/>
    </row>
    <row r="71" spans="1:17" x14ac:dyDescent="0.25">
      <c r="A71" s="936"/>
      <c r="B71" s="938"/>
      <c r="C71" s="46" t="s">
        <v>193</v>
      </c>
      <c r="D71" s="35"/>
      <c r="E71" s="156"/>
      <c r="F71" s="704"/>
      <c r="G71" s="34"/>
      <c r="H71" s="850"/>
      <c r="I71" s="836"/>
      <c r="K71" s="31"/>
      <c r="M71" s="31"/>
      <c r="N71" s="28"/>
    </row>
    <row r="72" spans="1:17" x14ac:dyDescent="0.25">
      <c r="A72" s="936"/>
      <c r="B72" s="938"/>
      <c r="C72" s="48" t="s">
        <v>243</v>
      </c>
      <c r="D72" s="38"/>
      <c r="E72" s="431"/>
      <c r="F72" s="704"/>
      <c r="G72" s="37"/>
      <c r="H72" s="850"/>
      <c r="I72" s="836"/>
      <c r="K72" s="31"/>
      <c r="M72" s="31"/>
      <c r="N72" s="28"/>
    </row>
    <row r="73" spans="1:17" x14ac:dyDescent="0.25">
      <c r="A73" s="936"/>
      <c r="B73" s="938"/>
      <c r="C73" s="46" t="s">
        <v>200</v>
      </c>
      <c r="D73" s="35">
        <f>[1]Base!AA13</f>
        <v>10</v>
      </c>
      <c r="E73" s="431"/>
      <c r="F73" s="704"/>
      <c r="G73" s="37"/>
      <c r="H73" s="850"/>
      <c r="I73" s="836"/>
      <c r="K73" s="31"/>
      <c r="M73" s="31"/>
      <c r="N73" s="28"/>
    </row>
    <row r="74" spans="1:17" ht="15.75" thickBot="1" x14ac:dyDescent="0.3">
      <c r="A74" s="936"/>
      <c r="B74" s="938"/>
      <c r="C74" s="49" t="s">
        <v>203</v>
      </c>
      <c r="D74" s="40">
        <f>[1]Base!AC13</f>
        <v>41</v>
      </c>
      <c r="E74" s="247"/>
      <c r="F74" s="751"/>
      <c r="G74" s="39"/>
      <c r="H74" s="851"/>
      <c r="I74" s="837"/>
      <c r="K74" s="31"/>
      <c r="M74" s="31"/>
      <c r="N74" s="28"/>
    </row>
    <row r="75" spans="1:17" x14ac:dyDescent="0.25">
      <c r="A75" s="935">
        <v>11</v>
      </c>
      <c r="B75" s="937" t="s">
        <v>79</v>
      </c>
      <c r="C75" s="45" t="s">
        <v>191</v>
      </c>
      <c r="D75" s="33"/>
      <c r="E75" s="242"/>
      <c r="F75" s="750">
        <f>SUM(E75:E81)</f>
        <v>2975.28</v>
      </c>
      <c r="G75" s="32"/>
      <c r="H75" s="940" t="s">
        <v>672</v>
      </c>
      <c r="I75" s="835"/>
      <c r="K75" s="31"/>
      <c r="M75" s="31"/>
      <c r="N75" s="28"/>
    </row>
    <row r="76" spans="1:17" ht="15.75" thickBot="1" x14ac:dyDescent="0.3">
      <c r="A76" s="936"/>
      <c r="B76" s="938"/>
      <c r="C76" s="46" t="s">
        <v>190</v>
      </c>
      <c r="D76" s="35">
        <v>5</v>
      </c>
      <c r="E76" s="156">
        <f>[1]M7!K34</f>
        <v>1736.5900000000001</v>
      </c>
      <c r="F76" s="704"/>
      <c r="G76" s="34" t="s">
        <v>673</v>
      </c>
      <c r="H76" s="850"/>
      <c r="I76" s="836"/>
      <c r="K76" s="31"/>
      <c r="M76" s="31"/>
      <c r="N76" s="28"/>
    </row>
    <row r="77" spans="1:17" ht="15.75" thickBot="1" x14ac:dyDescent="0.3">
      <c r="A77" s="936"/>
      <c r="B77" s="938"/>
      <c r="C77" s="47" t="s">
        <v>189</v>
      </c>
      <c r="D77" s="35">
        <v>7</v>
      </c>
      <c r="E77" s="156">
        <f>[1]M7!K35</f>
        <v>1238.69</v>
      </c>
      <c r="F77" s="704"/>
      <c r="G77" s="34" t="s">
        <v>674</v>
      </c>
      <c r="H77" s="850"/>
      <c r="I77" s="836"/>
      <c r="K77" s="31"/>
      <c r="M77" s="31"/>
      <c r="N77" s="928" t="s">
        <v>822</v>
      </c>
      <c r="O77" s="929"/>
      <c r="P77" s="929"/>
      <c r="Q77" s="930"/>
    </row>
    <row r="78" spans="1:17" ht="15.75" thickBot="1" x14ac:dyDescent="0.3">
      <c r="A78" s="936"/>
      <c r="B78" s="938"/>
      <c r="C78" s="46" t="s">
        <v>193</v>
      </c>
      <c r="D78" s="35"/>
      <c r="E78" s="156"/>
      <c r="F78" s="704"/>
      <c r="G78" s="34"/>
      <c r="H78" s="850"/>
      <c r="I78" s="836"/>
      <c r="K78" s="31"/>
      <c r="M78" s="31"/>
      <c r="N78" s="485" t="s">
        <v>819</v>
      </c>
      <c r="O78" s="486" t="s">
        <v>187</v>
      </c>
      <c r="P78" s="486" t="s">
        <v>823</v>
      </c>
      <c r="Q78" s="487" t="s">
        <v>781</v>
      </c>
    </row>
    <row r="79" spans="1:17" x14ac:dyDescent="0.25">
      <c r="A79" s="936"/>
      <c r="B79" s="938"/>
      <c r="C79" s="48" t="s">
        <v>243</v>
      </c>
      <c r="D79" s="38"/>
      <c r="E79" s="431"/>
      <c r="F79" s="704"/>
      <c r="G79" s="37"/>
      <c r="H79" s="850"/>
      <c r="I79" s="836"/>
      <c r="K79" s="31"/>
      <c r="M79" s="31"/>
      <c r="N79" s="598">
        <v>1</v>
      </c>
      <c r="O79" s="475" t="s">
        <v>67</v>
      </c>
      <c r="P79" s="503">
        <f>$F$60</f>
        <v>13243.349999999999</v>
      </c>
      <c r="Q79" s="227">
        <f t="shared" ref="Q79:Q122" si="1">P79/1000</f>
        <v>13.243349999999998</v>
      </c>
    </row>
    <row r="80" spans="1:17" x14ac:dyDescent="0.25">
      <c r="A80" s="936"/>
      <c r="B80" s="938"/>
      <c r="C80" s="46" t="s">
        <v>200</v>
      </c>
      <c r="D80" s="35">
        <f>[1]Base!AA14</f>
        <v>16</v>
      </c>
      <c r="E80" s="431"/>
      <c r="F80" s="704"/>
      <c r="G80" s="37"/>
      <c r="H80" s="850"/>
      <c r="I80" s="836"/>
      <c r="K80" s="31"/>
      <c r="M80" s="31"/>
      <c r="N80" s="551">
        <v>2</v>
      </c>
      <c r="O80" s="10" t="s">
        <v>115</v>
      </c>
      <c r="P80" s="450">
        <f>$F$124</f>
        <v>9110.83</v>
      </c>
      <c r="Q80" s="228">
        <f t="shared" si="1"/>
        <v>9.11083</v>
      </c>
    </row>
    <row r="81" spans="1:17" ht="15.75" thickBot="1" x14ac:dyDescent="0.3">
      <c r="A81" s="936"/>
      <c r="B81" s="938"/>
      <c r="C81" s="49" t="s">
        <v>203</v>
      </c>
      <c r="D81" s="40">
        <f>[1]Base!AC14</f>
        <v>75</v>
      </c>
      <c r="E81" s="247"/>
      <c r="F81" s="751"/>
      <c r="G81" s="39"/>
      <c r="H81" s="851"/>
      <c r="I81" s="837"/>
      <c r="K81" s="31"/>
      <c r="M81" s="31"/>
      <c r="N81" s="551">
        <v>3</v>
      </c>
      <c r="O81" s="8" t="s">
        <v>181</v>
      </c>
      <c r="P81" s="450">
        <f>$F$313</f>
        <v>8720.93</v>
      </c>
      <c r="Q81" s="228">
        <f t="shared" si="1"/>
        <v>8.720930000000001</v>
      </c>
    </row>
    <row r="82" spans="1:17" x14ac:dyDescent="0.25">
      <c r="A82" s="935">
        <v>12</v>
      </c>
      <c r="B82" s="937" t="s">
        <v>85</v>
      </c>
      <c r="C82" s="45" t="s">
        <v>191</v>
      </c>
      <c r="D82" s="33"/>
      <c r="E82" s="242"/>
      <c r="F82" s="750">
        <f>SUM(E82:E88)</f>
        <v>1616.1</v>
      </c>
      <c r="G82" s="32"/>
      <c r="H82" s="940" t="s">
        <v>677</v>
      </c>
      <c r="I82" s="835"/>
      <c r="K82" s="31"/>
      <c r="M82" s="31"/>
      <c r="N82" s="551">
        <v>4</v>
      </c>
      <c r="O82" s="8" t="s">
        <v>134</v>
      </c>
      <c r="P82" s="450">
        <f>$F$168</f>
        <v>6539.0499999999993</v>
      </c>
      <c r="Q82" s="228">
        <f t="shared" si="1"/>
        <v>6.5390499999999996</v>
      </c>
    </row>
    <row r="83" spans="1:17" x14ac:dyDescent="0.25">
      <c r="A83" s="936"/>
      <c r="B83" s="938"/>
      <c r="C83" s="46" t="s">
        <v>190</v>
      </c>
      <c r="D83" s="35">
        <v>4</v>
      </c>
      <c r="E83" s="156">
        <f>[1]M7!F37</f>
        <v>862.24</v>
      </c>
      <c r="F83" s="704"/>
      <c r="G83" s="34" t="s">
        <v>675</v>
      </c>
      <c r="H83" s="850"/>
      <c r="I83" s="836"/>
      <c r="K83" s="31"/>
      <c r="M83" s="31"/>
      <c r="N83" s="551">
        <v>5</v>
      </c>
      <c r="O83" s="8" t="s">
        <v>122</v>
      </c>
      <c r="P83" s="450">
        <f>$F$138</f>
        <v>6000.02</v>
      </c>
      <c r="Q83" s="228">
        <f t="shared" si="1"/>
        <v>6.0000200000000001</v>
      </c>
    </row>
    <row r="84" spans="1:17" x14ac:dyDescent="0.25">
      <c r="A84" s="936"/>
      <c r="B84" s="938"/>
      <c r="C84" s="47" t="s">
        <v>189</v>
      </c>
      <c r="D84" s="35">
        <v>4</v>
      </c>
      <c r="E84" s="156">
        <f>[1]M7!F38</f>
        <v>753.86</v>
      </c>
      <c r="F84" s="704"/>
      <c r="G84" s="34" t="s">
        <v>676</v>
      </c>
      <c r="H84" s="850"/>
      <c r="I84" s="836"/>
      <c r="K84" s="31"/>
      <c r="M84" s="31"/>
      <c r="N84" s="551">
        <v>6</v>
      </c>
      <c r="O84" s="10" t="s">
        <v>24</v>
      </c>
      <c r="P84" s="450">
        <f>$F$10</f>
        <v>4866.43</v>
      </c>
      <c r="Q84" s="228">
        <f t="shared" si="1"/>
        <v>4.8664300000000003</v>
      </c>
    </row>
    <row r="85" spans="1:17" x14ac:dyDescent="0.25">
      <c r="A85" s="936"/>
      <c r="B85" s="938"/>
      <c r="C85" s="46" t="s">
        <v>193</v>
      </c>
      <c r="D85" s="35"/>
      <c r="E85" s="156"/>
      <c r="F85" s="704"/>
      <c r="G85" s="34"/>
      <c r="H85" s="850"/>
      <c r="I85" s="836"/>
      <c r="K85" s="31"/>
      <c r="M85" s="31"/>
      <c r="N85" s="551">
        <v>7</v>
      </c>
      <c r="O85" s="10" t="s">
        <v>49</v>
      </c>
      <c r="P85" s="450">
        <f>$F$38</f>
        <v>4604.26</v>
      </c>
      <c r="Q85" s="228">
        <f t="shared" si="1"/>
        <v>4.60426</v>
      </c>
    </row>
    <row r="86" spans="1:17" x14ac:dyDescent="0.25">
      <c r="A86" s="936"/>
      <c r="B86" s="938"/>
      <c r="C86" s="48" t="s">
        <v>243</v>
      </c>
      <c r="D86" s="38"/>
      <c r="E86" s="431"/>
      <c r="F86" s="704"/>
      <c r="G86" s="37"/>
      <c r="H86" s="850"/>
      <c r="I86" s="836"/>
      <c r="K86" s="31"/>
      <c r="M86" s="31"/>
      <c r="N86" s="551">
        <v>8</v>
      </c>
      <c r="O86" s="8" t="s">
        <v>176</v>
      </c>
      <c r="P86" s="450">
        <f>$F$285</f>
        <v>4370.2700000000004</v>
      </c>
      <c r="Q86" s="228">
        <f t="shared" si="1"/>
        <v>4.3702700000000005</v>
      </c>
    </row>
    <row r="87" spans="1:17" x14ac:dyDescent="0.25">
      <c r="A87" s="936"/>
      <c r="B87" s="938"/>
      <c r="C87" s="46" t="s">
        <v>200</v>
      </c>
      <c r="D87" s="35">
        <f>[1]Base!AA15</f>
        <v>8</v>
      </c>
      <c r="E87" s="431"/>
      <c r="F87" s="704"/>
      <c r="G87" s="37"/>
      <c r="H87" s="850"/>
      <c r="I87" s="836"/>
      <c r="K87" s="31"/>
      <c r="M87" s="31"/>
      <c r="N87" s="551">
        <v>9</v>
      </c>
      <c r="O87" s="8" t="s">
        <v>137</v>
      </c>
      <c r="P87" s="450">
        <f>$F$176</f>
        <v>3891.51</v>
      </c>
      <c r="Q87" s="228">
        <f t="shared" si="1"/>
        <v>3.8915100000000002</v>
      </c>
    </row>
    <row r="88" spans="1:17" ht="15.75" thickBot="1" x14ac:dyDescent="0.3">
      <c r="A88" s="936"/>
      <c r="B88" s="938"/>
      <c r="C88" s="49" t="s">
        <v>203</v>
      </c>
      <c r="D88" s="40">
        <f>[1]Base!AC15</f>
        <v>30</v>
      </c>
      <c r="E88" s="247"/>
      <c r="F88" s="751"/>
      <c r="G88" s="39"/>
      <c r="H88" s="851"/>
      <c r="I88" s="837"/>
      <c r="K88" s="31"/>
      <c r="M88" s="31"/>
      <c r="N88" s="551">
        <v>10</v>
      </c>
      <c r="O88" s="10" t="s">
        <v>17</v>
      </c>
      <c r="P88" s="450">
        <f>$F$3</f>
        <v>3744.3199999999997</v>
      </c>
      <c r="Q88" s="228">
        <f t="shared" si="1"/>
        <v>3.7443199999999996</v>
      </c>
    </row>
    <row r="89" spans="1:17" x14ac:dyDescent="0.25">
      <c r="A89" s="935">
        <v>13</v>
      </c>
      <c r="B89" s="937" t="s">
        <v>90</v>
      </c>
      <c r="C89" s="45" t="s">
        <v>191</v>
      </c>
      <c r="D89" s="33"/>
      <c r="E89" s="242"/>
      <c r="F89" s="750">
        <f>SUM(E89:E95)</f>
        <v>2248.41</v>
      </c>
      <c r="G89" s="32"/>
      <c r="H89" s="940" t="s">
        <v>678</v>
      </c>
      <c r="I89" s="835"/>
      <c r="K89" s="31"/>
      <c r="M89" s="31"/>
      <c r="N89" s="551">
        <v>11</v>
      </c>
      <c r="O89" s="8" t="s">
        <v>178</v>
      </c>
      <c r="P89" s="450">
        <f>$F$292</f>
        <v>3648.34</v>
      </c>
      <c r="Q89" s="228">
        <f t="shared" si="1"/>
        <v>3.6483400000000001</v>
      </c>
    </row>
    <row r="90" spans="1:17" x14ac:dyDescent="0.25">
      <c r="A90" s="936"/>
      <c r="B90" s="938"/>
      <c r="C90" s="46" t="s">
        <v>190</v>
      </c>
      <c r="D90" s="35">
        <v>4</v>
      </c>
      <c r="E90" s="156">
        <f>[1]M7!G40</f>
        <v>850.22</v>
      </c>
      <c r="F90" s="704"/>
      <c r="G90" s="34" t="s">
        <v>679</v>
      </c>
      <c r="H90" s="850"/>
      <c r="I90" s="836"/>
      <c r="K90" s="31"/>
      <c r="M90" s="31"/>
      <c r="N90" s="551">
        <v>12</v>
      </c>
      <c r="O90" s="8" t="s">
        <v>180</v>
      </c>
      <c r="P90" s="450">
        <f>$F$299</f>
        <v>3118.51</v>
      </c>
      <c r="Q90" s="228">
        <f t="shared" si="1"/>
        <v>3.1185100000000001</v>
      </c>
    </row>
    <row r="91" spans="1:17" ht="15.75" thickBot="1" x14ac:dyDescent="0.3">
      <c r="A91" s="936"/>
      <c r="B91" s="938"/>
      <c r="C91" s="47" t="s">
        <v>189</v>
      </c>
      <c r="D91" s="35">
        <v>5</v>
      </c>
      <c r="E91" s="156">
        <f>[1]M7!G41</f>
        <v>1300.0300000000002</v>
      </c>
      <c r="F91" s="704"/>
      <c r="G91" s="34" t="s">
        <v>680</v>
      </c>
      <c r="H91" s="850"/>
      <c r="I91" s="836"/>
      <c r="K91" s="31"/>
      <c r="M91" s="31"/>
      <c r="N91" s="552">
        <v>13</v>
      </c>
      <c r="O91" s="477" t="s">
        <v>146</v>
      </c>
      <c r="P91" s="505">
        <f>$F$200</f>
        <v>3098.4800000000005</v>
      </c>
      <c r="Q91" s="231">
        <f t="shared" si="1"/>
        <v>3.0984800000000003</v>
      </c>
    </row>
    <row r="92" spans="1:17" x14ac:dyDescent="0.25">
      <c r="A92" s="936"/>
      <c r="B92" s="938"/>
      <c r="C92" s="46" t="s">
        <v>193</v>
      </c>
      <c r="D92" s="35"/>
      <c r="F92" s="704"/>
      <c r="G92" s="34"/>
      <c r="H92" s="850"/>
      <c r="I92" s="836"/>
      <c r="K92" s="31"/>
      <c r="M92" s="31"/>
      <c r="N92" s="598">
        <v>14</v>
      </c>
      <c r="O92" s="465" t="s">
        <v>125</v>
      </c>
      <c r="P92" s="503">
        <f>$F$145</f>
        <v>2999.7200000000003</v>
      </c>
      <c r="Q92" s="227">
        <f t="shared" si="1"/>
        <v>2.9997200000000004</v>
      </c>
    </row>
    <row r="93" spans="1:17" x14ac:dyDescent="0.25">
      <c r="A93" s="936"/>
      <c r="B93" s="938"/>
      <c r="C93" s="48" t="s">
        <v>243</v>
      </c>
      <c r="D93" s="38">
        <v>1</v>
      </c>
      <c r="E93" s="156">
        <f>[1]M7!G42</f>
        <v>98.16</v>
      </c>
      <c r="F93" s="704"/>
      <c r="G93" s="37"/>
      <c r="H93" s="850"/>
      <c r="I93" s="836"/>
      <c r="K93" s="31"/>
      <c r="M93" s="31"/>
      <c r="N93" s="551">
        <v>15</v>
      </c>
      <c r="O93" s="10" t="s">
        <v>79</v>
      </c>
      <c r="P93" s="450">
        <f>$F$75</f>
        <v>2975.28</v>
      </c>
      <c r="Q93" s="228">
        <f t="shared" si="1"/>
        <v>2.9752800000000001</v>
      </c>
    </row>
    <row r="94" spans="1:17" x14ac:dyDescent="0.25">
      <c r="A94" s="936"/>
      <c r="B94" s="938"/>
      <c r="C94" s="46" t="s">
        <v>200</v>
      </c>
      <c r="D94" s="35">
        <f>[1]Base!AA16</f>
        <v>10</v>
      </c>
      <c r="E94" s="431"/>
      <c r="F94" s="704"/>
      <c r="G94" s="37"/>
      <c r="H94" s="850"/>
      <c r="I94" s="836"/>
      <c r="K94" s="31"/>
      <c r="M94" s="31"/>
      <c r="N94" s="551">
        <v>16</v>
      </c>
      <c r="O94" s="8" t="s">
        <v>140</v>
      </c>
      <c r="P94" s="450">
        <f>$F$184</f>
        <v>2751.4800000000005</v>
      </c>
      <c r="Q94" s="228">
        <f t="shared" si="1"/>
        <v>2.7514800000000004</v>
      </c>
    </row>
    <row r="95" spans="1:17" ht="15.75" thickBot="1" x14ac:dyDescent="0.3">
      <c r="A95" s="936"/>
      <c r="B95" s="938"/>
      <c r="C95" s="49" t="s">
        <v>203</v>
      </c>
      <c r="D95" s="40">
        <f>[1]Base!AC16</f>
        <v>31</v>
      </c>
      <c r="E95" s="247"/>
      <c r="F95" s="751"/>
      <c r="G95" s="39"/>
      <c r="H95" s="851"/>
      <c r="I95" s="837"/>
      <c r="K95" s="31"/>
      <c r="M95" s="31"/>
      <c r="N95" s="551">
        <v>17</v>
      </c>
      <c r="O95" s="10" t="s">
        <v>90</v>
      </c>
      <c r="P95" s="450">
        <f>$F$89</f>
        <v>2248.41</v>
      </c>
      <c r="Q95" s="228">
        <f t="shared" si="1"/>
        <v>2.2484099999999998</v>
      </c>
    </row>
    <row r="96" spans="1:17" x14ac:dyDescent="0.25">
      <c r="A96" s="935">
        <v>14</v>
      </c>
      <c r="B96" s="937" t="s">
        <v>95</v>
      </c>
      <c r="C96" s="45" t="s">
        <v>191</v>
      </c>
      <c r="D96" s="33"/>
      <c r="E96" s="242"/>
      <c r="F96" s="750">
        <f>SUM(E96:E102)</f>
        <v>890.59999999999991</v>
      </c>
      <c r="G96" s="32"/>
      <c r="H96" s="940" t="s">
        <v>681</v>
      </c>
      <c r="I96" s="835"/>
      <c r="K96" s="31"/>
      <c r="M96" s="31"/>
      <c r="N96" s="551">
        <v>18</v>
      </c>
      <c r="O96" s="8" t="s">
        <v>149</v>
      </c>
      <c r="P96" s="450">
        <f>$F$208</f>
        <v>2163.87</v>
      </c>
      <c r="Q96" s="228">
        <f t="shared" si="1"/>
        <v>2.1638699999999997</v>
      </c>
    </row>
    <row r="97" spans="1:17" x14ac:dyDescent="0.25">
      <c r="A97" s="936"/>
      <c r="B97" s="938"/>
      <c r="C97" s="46" t="s">
        <v>190</v>
      </c>
      <c r="D97" s="35">
        <v>5</v>
      </c>
      <c r="E97" s="156">
        <f>[1]M7!G44</f>
        <v>611.64</v>
      </c>
      <c r="F97" s="704"/>
      <c r="G97" s="34" t="s">
        <v>682</v>
      </c>
      <c r="H97" s="850"/>
      <c r="I97" s="836"/>
      <c r="K97" s="31"/>
      <c r="M97" s="31"/>
      <c r="N97" s="551">
        <v>19</v>
      </c>
      <c r="O97" s="10" t="s">
        <v>35</v>
      </c>
      <c r="P97" s="450">
        <f>$F$24</f>
        <v>2141.94</v>
      </c>
      <c r="Q97" s="228">
        <f t="shared" si="1"/>
        <v>2.14194</v>
      </c>
    </row>
    <row r="98" spans="1:17" x14ac:dyDescent="0.25">
      <c r="A98" s="936"/>
      <c r="B98" s="938"/>
      <c r="C98" s="47" t="s">
        <v>189</v>
      </c>
      <c r="D98" s="35">
        <v>5</v>
      </c>
      <c r="E98" s="156">
        <f>[1]M7!G45</f>
        <v>278.95999999999998</v>
      </c>
      <c r="F98" s="704"/>
      <c r="G98" s="34" t="s">
        <v>683</v>
      </c>
      <c r="H98" s="850"/>
      <c r="I98" s="836"/>
      <c r="K98" s="31"/>
      <c r="M98" s="31"/>
      <c r="N98" s="551">
        <v>20</v>
      </c>
      <c r="O98" s="8" t="s">
        <v>119</v>
      </c>
      <c r="P98" s="450">
        <f>$F$131</f>
        <v>2065.7200000000003</v>
      </c>
      <c r="Q98" s="228">
        <f t="shared" si="1"/>
        <v>2.0657200000000002</v>
      </c>
    </row>
    <row r="99" spans="1:17" x14ac:dyDescent="0.25">
      <c r="A99" s="936"/>
      <c r="B99" s="938"/>
      <c r="C99" s="46" t="s">
        <v>193</v>
      </c>
      <c r="D99" s="35"/>
      <c r="E99" s="156"/>
      <c r="F99" s="704"/>
      <c r="G99" s="34"/>
      <c r="H99" s="850"/>
      <c r="I99" s="836"/>
      <c r="K99" s="31"/>
      <c r="M99" s="31"/>
      <c r="N99" s="551">
        <v>21</v>
      </c>
      <c r="O99" s="8" t="s">
        <v>168</v>
      </c>
      <c r="P99" s="450">
        <f>$F$257</f>
        <v>2023.67</v>
      </c>
      <c r="Q99" s="228">
        <f t="shared" si="1"/>
        <v>2.0236700000000001</v>
      </c>
    </row>
    <row r="100" spans="1:17" x14ac:dyDescent="0.25">
      <c r="A100" s="936"/>
      <c r="B100" s="938"/>
      <c r="C100" s="48" t="s">
        <v>243</v>
      </c>
      <c r="D100" s="38"/>
      <c r="E100" s="431"/>
      <c r="F100" s="704"/>
      <c r="G100" s="37"/>
      <c r="H100" s="850"/>
      <c r="I100" s="836"/>
      <c r="K100" s="31"/>
      <c r="M100" s="31"/>
      <c r="N100" s="551">
        <v>22</v>
      </c>
      <c r="O100" s="8" t="s">
        <v>158</v>
      </c>
      <c r="P100" s="450">
        <f>$F$229</f>
        <v>1630.85</v>
      </c>
      <c r="Q100" s="228">
        <f t="shared" si="1"/>
        <v>1.6308499999999999</v>
      </c>
    </row>
    <row r="101" spans="1:17" x14ac:dyDescent="0.25">
      <c r="A101" s="936"/>
      <c r="B101" s="938"/>
      <c r="C101" s="46" t="s">
        <v>200</v>
      </c>
      <c r="D101" s="35">
        <f>[1]Base!AA17</f>
        <v>14</v>
      </c>
      <c r="E101" s="431"/>
      <c r="F101" s="704"/>
      <c r="G101" s="37"/>
      <c r="H101" s="850"/>
      <c r="I101" s="836"/>
      <c r="K101" s="31"/>
      <c r="M101" s="31"/>
      <c r="N101" s="551">
        <v>23</v>
      </c>
      <c r="O101" s="8" t="s">
        <v>166</v>
      </c>
      <c r="P101" s="450">
        <f>$F$250</f>
        <v>1912.3300000000002</v>
      </c>
      <c r="Q101" s="228">
        <f t="shared" si="1"/>
        <v>1.9123300000000001</v>
      </c>
    </row>
    <row r="102" spans="1:17" ht="15.75" thickBot="1" x14ac:dyDescent="0.3">
      <c r="A102" s="936"/>
      <c r="B102" s="938"/>
      <c r="C102" s="49" t="s">
        <v>203</v>
      </c>
      <c r="D102" s="40">
        <f>[1]Base!AC17</f>
        <v>27</v>
      </c>
      <c r="E102" s="247"/>
      <c r="F102" s="751"/>
      <c r="G102" s="39"/>
      <c r="H102" s="851"/>
      <c r="I102" s="837"/>
      <c r="K102" s="31"/>
      <c r="M102" s="31"/>
      <c r="N102" s="551">
        <v>24</v>
      </c>
      <c r="O102" s="10" t="s">
        <v>73</v>
      </c>
      <c r="P102" s="450">
        <f>$F$68</f>
        <v>1866.4099999999999</v>
      </c>
      <c r="Q102" s="228">
        <f t="shared" si="1"/>
        <v>1.8664099999999999</v>
      </c>
    </row>
    <row r="103" spans="1:17" x14ac:dyDescent="0.25">
      <c r="A103" s="935">
        <v>15</v>
      </c>
      <c r="B103" s="937" t="s">
        <v>100</v>
      </c>
      <c r="C103" s="45" t="s">
        <v>191</v>
      </c>
      <c r="D103" s="33"/>
      <c r="E103" s="242"/>
      <c r="F103" s="750">
        <f>SUM(E103:E109)</f>
        <v>642.37</v>
      </c>
      <c r="G103" s="32"/>
      <c r="H103" s="940" t="s">
        <v>684</v>
      </c>
      <c r="I103" s="835"/>
      <c r="K103" s="31"/>
      <c r="M103" s="31"/>
      <c r="N103" s="551">
        <v>25</v>
      </c>
      <c r="O103" s="10" t="s">
        <v>85</v>
      </c>
      <c r="P103" s="450">
        <f>$F$82</f>
        <v>1616.1</v>
      </c>
      <c r="Q103" s="228">
        <f t="shared" si="1"/>
        <v>1.6160999999999999</v>
      </c>
    </row>
    <row r="104" spans="1:17" x14ac:dyDescent="0.25">
      <c r="A104" s="936"/>
      <c r="B104" s="938"/>
      <c r="C104" s="46" t="s">
        <v>190</v>
      </c>
      <c r="D104" s="35">
        <v>2</v>
      </c>
      <c r="E104" s="156">
        <f>[1]M7!E47</f>
        <v>487.56</v>
      </c>
      <c r="F104" s="704"/>
      <c r="G104" s="34" t="s">
        <v>685</v>
      </c>
      <c r="H104" s="850"/>
      <c r="I104" s="836"/>
      <c r="K104" s="31"/>
      <c r="M104" s="31"/>
      <c r="N104" s="551">
        <v>26</v>
      </c>
      <c r="O104" s="10" t="s">
        <v>56</v>
      </c>
      <c r="P104" s="450">
        <f>$F$45</f>
        <v>1567.91</v>
      </c>
      <c r="Q104" s="228">
        <f t="shared" si="1"/>
        <v>1.5679100000000001</v>
      </c>
    </row>
    <row r="105" spans="1:17" x14ac:dyDescent="0.25">
      <c r="A105" s="936"/>
      <c r="B105" s="938"/>
      <c r="C105" s="47" t="s">
        <v>189</v>
      </c>
      <c r="D105" s="35">
        <v>2</v>
      </c>
      <c r="E105" s="156">
        <f>[1]M7!E48</f>
        <v>154.81</v>
      </c>
      <c r="F105" s="704"/>
      <c r="G105" s="34" t="s">
        <v>686</v>
      </c>
      <c r="H105" s="850"/>
      <c r="I105" s="836"/>
      <c r="K105" s="31"/>
      <c r="M105" s="31"/>
      <c r="N105" s="551">
        <v>27</v>
      </c>
      <c r="O105" s="8" t="s">
        <v>174</v>
      </c>
      <c r="P105" s="450">
        <f>$F$278</f>
        <v>1532.69</v>
      </c>
      <c r="Q105" s="228">
        <f t="shared" si="1"/>
        <v>1.5326900000000001</v>
      </c>
    </row>
    <row r="106" spans="1:17" x14ac:dyDescent="0.25">
      <c r="A106" s="936"/>
      <c r="B106" s="938"/>
      <c r="C106" s="46" t="s">
        <v>193</v>
      </c>
      <c r="D106" s="35"/>
      <c r="E106" s="156"/>
      <c r="F106" s="704"/>
      <c r="G106" s="34"/>
      <c r="H106" s="850"/>
      <c r="I106" s="836"/>
      <c r="K106" s="31"/>
      <c r="M106" s="31"/>
      <c r="N106" s="551">
        <v>28</v>
      </c>
      <c r="O106" s="10" t="s">
        <v>110</v>
      </c>
      <c r="P106" s="450">
        <f>$F$117</f>
        <v>1488.81</v>
      </c>
      <c r="Q106" s="228">
        <f t="shared" si="1"/>
        <v>1.48881</v>
      </c>
    </row>
    <row r="107" spans="1:17" x14ac:dyDescent="0.25">
      <c r="A107" s="936"/>
      <c r="B107" s="938"/>
      <c r="C107" s="48" t="s">
        <v>243</v>
      </c>
      <c r="D107" s="38"/>
      <c r="E107" s="431"/>
      <c r="F107" s="704"/>
      <c r="G107" s="37"/>
      <c r="H107" s="850"/>
      <c r="I107" s="836"/>
      <c r="K107" s="31"/>
      <c r="M107" s="31"/>
      <c r="N107" s="551">
        <v>29</v>
      </c>
      <c r="O107" s="8" t="s">
        <v>172</v>
      </c>
      <c r="P107" s="450">
        <f>$F$271</f>
        <v>1371.13</v>
      </c>
      <c r="Q107" s="228">
        <f t="shared" si="1"/>
        <v>1.3711300000000002</v>
      </c>
    </row>
    <row r="108" spans="1:17" x14ac:dyDescent="0.25">
      <c r="A108" s="936"/>
      <c r="B108" s="938"/>
      <c r="C108" s="46" t="s">
        <v>200</v>
      </c>
      <c r="D108" s="35">
        <f>[1]Base!AA18</f>
        <v>2</v>
      </c>
      <c r="E108" s="431"/>
      <c r="F108" s="704"/>
      <c r="G108" s="37"/>
      <c r="H108" s="850"/>
      <c r="I108" s="836"/>
      <c r="K108" s="31"/>
      <c r="M108" s="31"/>
      <c r="N108" s="551">
        <v>30</v>
      </c>
      <c r="O108" s="8" t="s">
        <v>143</v>
      </c>
      <c r="P108" s="450">
        <f>$F$192</f>
        <v>1156.8499999999999</v>
      </c>
      <c r="Q108" s="228">
        <f t="shared" si="1"/>
        <v>1.1568499999999999</v>
      </c>
    </row>
    <row r="109" spans="1:17" ht="15.75" thickBot="1" x14ac:dyDescent="0.3">
      <c r="A109" s="936"/>
      <c r="B109" s="938"/>
      <c r="C109" s="49" t="s">
        <v>203</v>
      </c>
      <c r="D109" s="40">
        <f>[1]Base!AC18</f>
        <v>22</v>
      </c>
      <c r="E109" s="247"/>
      <c r="F109" s="751"/>
      <c r="G109" s="39"/>
      <c r="H109" s="851"/>
      <c r="I109" s="837"/>
      <c r="K109" s="31"/>
      <c r="M109" s="31"/>
      <c r="N109" s="552">
        <v>31</v>
      </c>
      <c r="O109" s="599" t="s">
        <v>817</v>
      </c>
      <c r="P109" s="505">
        <f>$F$306</f>
        <v>1106.1500000000001</v>
      </c>
      <c r="Q109" s="231">
        <f t="shared" si="1"/>
        <v>1.1061500000000002</v>
      </c>
    </row>
    <row r="110" spans="1:17" x14ac:dyDescent="0.25">
      <c r="A110" s="935">
        <v>16</v>
      </c>
      <c r="B110" s="937" t="s">
        <v>105</v>
      </c>
      <c r="C110" s="45" t="s">
        <v>191</v>
      </c>
      <c r="D110" s="33"/>
      <c r="E110" s="242"/>
      <c r="F110" s="750">
        <f>SUM(E110:E116)</f>
        <v>0</v>
      </c>
      <c r="G110" s="32"/>
      <c r="H110" s="940" t="s">
        <v>687</v>
      </c>
      <c r="I110" s="835"/>
      <c r="K110" s="31"/>
      <c r="M110" s="31"/>
      <c r="N110" s="598">
        <v>32</v>
      </c>
      <c r="O110" s="475" t="s">
        <v>29</v>
      </c>
      <c r="P110" s="503">
        <f>$F$17</f>
        <v>979.5</v>
      </c>
      <c r="Q110" s="227">
        <f t="shared" si="1"/>
        <v>0.97950000000000004</v>
      </c>
    </row>
    <row r="111" spans="1:17" x14ac:dyDescent="0.25">
      <c r="A111" s="936"/>
      <c r="B111" s="938"/>
      <c r="C111" s="46" t="s">
        <v>190</v>
      </c>
      <c r="D111" s="35"/>
      <c r="E111" s="156"/>
      <c r="F111" s="704"/>
      <c r="G111" s="34"/>
      <c r="H111" s="850"/>
      <c r="I111" s="836"/>
      <c r="K111" s="31"/>
      <c r="M111" s="31"/>
      <c r="N111" s="551">
        <v>33</v>
      </c>
      <c r="O111" s="10" t="s">
        <v>95</v>
      </c>
      <c r="P111" s="450">
        <f>$F$96</f>
        <v>890.59999999999991</v>
      </c>
      <c r="Q111" s="228">
        <f t="shared" si="1"/>
        <v>0.89059999999999995</v>
      </c>
    </row>
    <row r="112" spans="1:17" x14ac:dyDescent="0.25">
      <c r="A112" s="936"/>
      <c r="B112" s="938"/>
      <c r="C112" s="47" t="s">
        <v>189</v>
      </c>
      <c r="D112" s="35"/>
      <c r="E112" s="156"/>
      <c r="F112" s="704"/>
      <c r="G112" s="34"/>
      <c r="H112" s="850"/>
      <c r="I112" s="836"/>
      <c r="K112" s="31"/>
      <c r="M112" s="31"/>
      <c r="N112" s="551">
        <v>34</v>
      </c>
      <c r="O112" s="8" t="s">
        <v>170</v>
      </c>
      <c r="P112" s="450">
        <f>$F$264</f>
        <v>2776.17</v>
      </c>
      <c r="Q112" s="228">
        <f t="shared" si="1"/>
        <v>2.77617</v>
      </c>
    </row>
    <row r="113" spans="1:25" x14ac:dyDescent="0.25">
      <c r="A113" s="936"/>
      <c r="B113" s="938"/>
      <c r="C113" s="46" t="s">
        <v>193</v>
      </c>
      <c r="D113" s="35"/>
      <c r="E113" s="156"/>
      <c r="F113" s="704"/>
      <c r="G113" s="34"/>
      <c r="H113" s="850"/>
      <c r="I113" s="836"/>
      <c r="K113" s="31"/>
      <c r="M113" s="31"/>
      <c r="N113" s="551">
        <v>35</v>
      </c>
      <c r="O113" s="10" t="s">
        <v>662</v>
      </c>
      <c r="P113" s="450">
        <f>$F$52</f>
        <v>736.31</v>
      </c>
      <c r="Q113" s="228">
        <f t="shared" si="1"/>
        <v>0.73630999999999991</v>
      </c>
    </row>
    <row r="114" spans="1:25" x14ac:dyDescent="0.25">
      <c r="A114" s="936"/>
      <c r="B114" s="938"/>
      <c r="C114" s="48" t="s">
        <v>243</v>
      </c>
      <c r="D114" s="38">
        <v>1</v>
      </c>
      <c r="E114" s="431"/>
      <c r="F114" s="704"/>
      <c r="G114" s="53">
        <v>30</v>
      </c>
      <c r="H114" s="850"/>
      <c r="I114" s="836"/>
      <c r="K114" s="31"/>
      <c r="M114" s="31"/>
      <c r="N114" s="551">
        <v>36</v>
      </c>
      <c r="O114" s="10" t="s">
        <v>100</v>
      </c>
      <c r="P114" s="450">
        <f>$F$103</f>
        <v>642.37</v>
      </c>
      <c r="Q114" s="228">
        <f t="shared" si="1"/>
        <v>0.64237</v>
      </c>
    </row>
    <row r="115" spans="1:25" x14ac:dyDescent="0.25">
      <c r="A115" s="936"/>
      <c r="B115" s="938"/>
      <c r="C115" s="46" t="s">
        <v>200</v>
      </c>
      <c r="D115" s="35">
        <f>[1]Base!AA19</f>
        <v>1</v>
      </c>
      <c r="E115" s="431"/>
      <c r="F115" s="704"/>
      <c r="G115" s="37"/>
      <c r="H115" s="850"/>
      <c r="I115" s="836"/>
      <c r="K115" s="31"/>
      <c r="M115" s="31"/>
      <c r="N115" s="551">
        <v>37</v>
      </c>
      <c r="O115" s="8" t="s">
        <v>131</v>
      </c>
      <c r="P115" s="450">
        <f>$F$160</f>
        <v>637.29999999999995</v>
      </c>
      <c r="Q115" s="228">
        <f t="shared" si="1"/>
        <v>0.63729999999999998</v>
      </c>
    </row>
    <row r="116" spans="1:25" ht="15.75" thickBot="1" x14ac:dyDescent="0.3">
      <c r="A116" s="936"/>
      <c r="B116" s="938"/>
      <c r="C116" s="49" t="s">
        <v>203</v>
      </c>
      <c r="D116" s="40">
        <f>[1]Base!AC19</f>
        <v>31</v>
      </c>
      <c r="E116" s="247"/>
      <c r="F116" s="751"/>
      <c r="G116" s="39"/>
      <c r="H116" s="851"/>
      <c r="I116" s="837"/>
      <c r="K116" s="31"/>
      <c r="M116" s="31"/>
      <c r="N116" s="551">
        <v>38</v>
      </c>
      <c r="O116" s="10" t="s">
        <v>42</v>
      </c>
      <c r="P116" s="450">
        <f>$F$31</f>
        <v>588.68000000000006</v>
      </c>
      <c r="Q116" s="228">
        <f t="shared" si="1"/>
        <v>0.58868000000000009</v>
      </c>
    </row>
    <row r="117" spans="1:25" x14ac:dyDescent="0.25">
      <c r="A117" s="935">
        <v>17</v>
      </c>
      <c r="B117" s="937" t="s">
        <v>110</v>
      </c>
      <c r="C117" s="45" t="s">
        <v>191</v>
      </c>
      <c r="D117" s="33"/>
      <c r="E117" s="242"/>
      <c r="F117" s="750">
        <f>SUM(E117:E123)</f>
        <v>1488.81</v>
      </c>
      <c r="G117" s="32"/>
      <c r="H117" s="940" t="s">
        <v>688</v>
      </c>
      <c r="I117" s="835"/>
      <c r="K117" s="31"/>
      <c r="M117" s="31"/>
      <c r="N117" s="551">
        <v>39</v>
      </c>
      <c r="O117" s="8" t="s">
        <v>161</v>
      </c>
      <c r="P117" s="450">
        <f>$F$236</f>
        <v>538.02</v>
      </c>
      <c r="Q117" s="228">
        <f t="shared" si="1"/>
        <v>0.53801999999999994</v>
      </c>
      <c r="R117" s="422"/>
      <c r="S117" s="422"/>
      <c r="T117" s="422"/>
      <c r="U117" s="422"/>
      <c r="V117" s="422"/>
      <c r="W117" s="422"/>
      <c r="X117" s="422"/>
      <c r="Y117" s="422"/>
    </row>
    <row r="118" spans="1:25" x14ac:dyDescent="0.25">
      <c r="A118" s="936"/>
      <c r="B118" s="938"/>
      <c r="C118" s="46" t="s">
        <v>190</v>
      </c>
      <c r="D118" s="35">
        <v>6</v>
      </c>
      <c r="E118" s="156">
        <f>[1]M7!H53</f>
        <v>745.69999999999993</v>
      </c>
      <c r="F118" s="704"/>
      <c r="G118" s="34" t="s">
        <v>689</v>
      </c>
      <c r="H118" s="850"/>
      <c r="I118" s="836"/>
      <c r="K118" s="31"/>
      <c r="M118" s="31"/>
      <c r="N118" s="551">
        <v>40</v>
      </c>
      <c r="O118" s="8" t="s">
        <v>128</v>
      </c>
      <c r="P118" s="450">
        <f>$F$152</f>
        <v>530.96</v>
      </c>
      <c r="Q118" s="228">
        <f t="shared" si="1"/>
        <v>0.53095999999999999</v>
      </c>
      <c r="R118" s="422"/>
      <c r="S118" s="422"/>
      <c r="T118" s="422"/>
      <c r="U118" s="422"/>
      <c r="V118" s="422"/>
      <c r="W118" s="422"/>
      <c r="X118" s="422"/>
      <c r="Y118" s="422"/>
    </row>
    <row r="119" spans="1:25" x14ac:dyDescent="0.25">
      <c r="A119" s="936"/>
      <c r="B119" s="938"/>
      <c r="C119" s="47" t="s">
        <v>189</v>
      </c>
      <c r="D119" s="35">
        <v>1</v>
      </c>
      <c r="E119" s="156">
        <f>[1]M7!H54</f>
        <v>326.92</v>
      </c>
      <c r="F119" s="704"/>
      <c r="G119" s="104">
        <v>30</v>
      </c>
      <c r="H119" s="850"/>
      <c r="I119" s="836"/>
      <c r="K119" s="31"/>
      <c r="M119" s="31"/>
      <c r="N119" s="551">
        <v>41</v>
      </c>
      <c r="O119" s="8" t="s">
        <v>152</v>
      </c>
      <c r="P119" s="450">
        <f>$F$215</f>
        <v>472.39</v>
      </c>
      <c r="Q119" s="228">
        <f t="shared" si="1"/>
        <v>0.47238999999999998</v>
      </c>
      <c r="R119" s="422"/>
      <c r="S119" s="422"/>
      <c r="T119" s="422"/>
      <c r="U119" s="422"/>
      <c r="V119" s="422"/>
      <c r="W119" s="422"/>
      <c r="X119" s="422"/>
      <c r="Y119" s="422"/>
    </row>
    <row r="120" spans="1:25" x14ac:dyDescent="0.25">
      <c r="A120" s="936"/>
      <c r="B120" s="938"/>
      <c r="C120" s="46" t="s">
        <v>193</v>
      </c>
      <c r="D120" s="35"/>
      <c r="E120" s="156"/>
      <c r="F120" s="704"/>
      <c r="G120" s="34"/>
      <c r="H120" s="850"/>
      <c r="I120" s="836"/>
      <c r="K120" s="31"/>
      <c r="M120" s="31"/>
      <c r="N120" s="551">
        <v>42</v>
      </c>
      <c r="O120" s="8" t="s">
        <v>164</v>
      </c>
      <c r="P120" s="450">
        <f>$F$243</f>
        <v>448.86</v>
      </c>
      <c r="Q120" s="228">
        <f t="shared" si="1"/>
        <v>0.44886000000000004</v>
      </c>
      <c r="R120" s="422"/>
      <c r="S120" s="422"/>
      <c r="T120" s="422"/>
      <c r="U120" s="422"/>
      <c r="V120" s="422"/>
      <c r="W120" s="422"/>
      <c r="X120" s="422"/>
      <c r="Y120" s="422"/>
    </row>
    <row r="121" spans="1:25" x14ac:dyDescent="0.25">
      <c r="A121" s="936"/>
      <c r="B121" s="938"/>
      <c r="C121" s="48" t="s">
        <v>243</v>
      </c>
      <c r="D121" s="38">
        <v>1</v>
      </c>
      <c r="E121" s="431">
        <f>[1]M7!H55</f>
        <v>416.19</v>
      </c>
      <c r="F121" s="704"/>
      <c r="G121" s="53">
        <v>30</v>
      </c>
      <c r="H121" s="850"/>
      <c r="I121" s="836"/>
      <c r="K121" s="31"/>
      <c r="M121" s="31"/>
      <c r="N121" s="551">
        <v>43</v>
      </c>
      <c r="O121" s="10" t="s">
        <v>105</v>
      </c>
      <c r="P121" s="450">
        <f>$F$110</f>
        <v>0</v>
      </c>
      <c r="Q121" s="228">
        <f t="shared" si="1"/>
        <v>0</v>
      </c>
      <c r="R121" s="422"/>
      <c r="S121" s="422"/>
      <c r="T121" s="422"/>
      <c r="U121" s="422"/>
      <c r="V121" s="422"/>
      <c r="W121" s="422"/>
      <c r="X121" s="422"/>
      <c r="Y121" s="422"/>
    </row>
    <row r="122" spans="1:25" ht="15.75" thickBot="1" x14ac:dyDescent="0.3">
      <c r="A122" s="936"/>
      <c r="B122" s="938"/>
      <c r="C122" s="46" t="s">
        <v>200</v>
      </c>
      <c r="D122" s="35">
        <f>[1]Base!AA20</f>
        <v>7</v>
      </c>
      <c r="E122" s="431"/>
      <c r="F122" s="704"/>
      <c r="G122" s="37"/>
      <c r="H122" s="850"/>
      <c r="I122" s="836"/>
      <c r="K122" s="31"/>
      <c r="M122" s="31"/>
      <c r="N122" s="552">
        <v>44</v>
      </c>
      <c r="O122" s="477" t="s">
        <v>155</v>
      </c>
      <c r="P122" s="505">
        <f>$F$222</f>
        <v>995.79</v>
      </c>
      <c r="Q122" s="231">
        <f t="shared" si="1"/>
        <v>0.99578999999999995</v>
      </c>
      <c r="R122" s="422"/>
      <c r="S122" s="422"/>
      <c r="T122" s="422"/>
      <c r="U122" s="422"/>
      <c r="V122" s="422"/>
      <c r="W122" s="422"/>
      <c r="X122" s="422"/>
      <c r="Y122" s="422"/>
    </row>
    <row r="123" spans="1:25" ht="15.75" thickBot="1" x14ac:dyDescent="0.3">
      <c r="A123" s="936"/>
      <c r="B123" s="938"/>
      <c r="C123" s="49" t="s">
        <v>203</v>
      </c>
      <c r="D123" s="40">
        <f>[1]Base!AC20</f>
        <v>32</v>
      </c>
      <c r="E123" s="247"/>
      <c r="F123" s="751"/>
      <c r="G123" s="39"/>
      <c r="H123" s="851"/>
      <c r="I123" s="837"/>
      <c r="K123" s="31"/>
      <c r="M123" s="31"/>
      <c r="N123" s="28"/>
      <c r="P123" s="173">
        <f>SUM(P79:P122)</f>
        <v>119812.57000000002</v>
      </c>
      <c r="Q123" s="441">
        <f>SUM(Q79:Q122)</f>
        <v>119.81256999999998</v>
      </c>
      <c r="R123" s="422"/>
      <c r="S123" s="422"/>
      <c r="T123" s="422"/>
      <c r="U123" s="422"/>
      <c r="V123" s="422"/>
      <c r="W123" s="422"/>
      <c r="X123" s="422"/>
      <c r="Y123" s="422"/>
    </row>
    <row r="124" spans="1:25" x14ac:dyDescent="0.25">
      <c r="A124" s="935">
        <v>18</v>
      </c>
      <c r="B124" s="937" t="s">
        <v>115</v>
      </c>
      <c r="C124" s="45" t="s">
        <v>191</v>
      </c>
      <c r="D124" s="33"/>
      <c r="E124" s="242"/>
      <c r="F124" s="750">
        <f>SUM(E124:E130)</f>
        <v>9110.83</v>
      </c>
      <c r="G124" s="32"/>
      <c r="H124" s="940" t="s">
        <v>690</v>
      </c>
      <c r="I124" s="835"/>
      <c r="K124" s="31"/>
      <c r="M124" s="31"/>
      <c r="N124" s="28"/>
      <c r="O124" s="422"/>
      <c r="P124" s="422"/>
      <c r="Q124" s="422"/>
      <c r="R124" s="422"/>
      <c r="S124" s="422"/>
      <c r="T124" s="422"/>
      <c r="U124" s="422"/>
      <c r="V124" s="422"/>
      <c r="W124" s="422"/>
      <c r="X124" s="422"/>
      <c r="Y124" s="422"/>
    </row>
    <row r="125" spans="1:25" x14ac:dyDescent="0.25">
      <c r="A125" s="936"/>
      <c r="B125" s="938"/>
      <c r="C125" s="46" t="s">
        <v>190</v>
      </c>
      <c r="D125" s="35">
        <v>13</v>
      </c>
      <c r="E125" s="156">
        <f>[1]M7!V57</f>
        <v>5803.3200000000015</v>
      </c>
      <c r="F125" s="704"/>
      <c r="G125" s="34" t="s">
        <v>692</v>
      </c>
      <c r="H125" s="850"/>
      <c r="I125" s="836"/>
      <c r="K125" s="31"/>
      <c r="M125" s="31"/>
      <c r="N125" s="28"/>
      <c r="O125" s="422"/>
      <c r="P125" s="422"/>
      <c r="Q125" s="422"/>
      <c r="R125" s="422"/>
      <c r="S125" s="422"/>
      <c r="T125" s="422"/>
      <c r="U125" s="422"/>
      <c r="V125" s="422"/>
      <c r="W125" s="422"/>
      <c r="X125" s="422"/>
      <c r="Y125" s="422"/>
    </row>
    <row r="126" spans="1:25" x14ac:dyDescent="0.25">
      <c r="A126" s="936"/>
      <c r="B126" s="938"/>
      <c r="C126" s="47" t="s">
        <v>189</v>
      </c>
      <c r="D126" s="35">
        <v>11</v>
      </c>
      <c r="E126" s="156">
        <f>[1]M7!V58</f>
        <v>3307.5099999999989</v>
      </c>
      <c r="F126" s="704"/>
      <c r="G126" s="34" t="s">
        <v>691</v>
      </c>
      <c r="H126" s="850"/>
      <c r="I126" s="836"/>
      <c r="K126" s="31"/>
      <c r="M126" s="31"/>
      <c r="N126" s="28"/>
      <c r="O126" s="422"/>
      <c r="P126" s="422"/>
      <c r="Q126" s="422"/>
      <c r="R126" s="422"/>
      <c r="S126" s="422"/>
      <c r="T126" s="422"/>
      <c r="U126" s="422"/>
      <c r="V126" s="422"/>
      <c r="W126" s="422"/>
      <c r="X126" s="422"/>
      <c r="Y126" s="422"/>
    </row>
    <row r="127" spans="1:25" x14ac:dyDescent="0.25">
      <c r="A127" s="936"/>
      <c r="B127" s="938"/>
      <c r="C127" s="46" t="s">
        <v>193</v>
      </c>
      <c r="D127" s="35"/>
      <c r="E127" s="156"/>
      <c r="F127" s="704"/>
      <c r="G127" s="34"/>
      <c r="H127" s="850"/>
      <c r="I127" s="836"/>
      <c r="K127" s="31"/>
      <c r="M127" s="31"/>
      <c r="N127" s="28"/>
      <c r="O127" s="422"/>
      <c r="P127" s="422"/>
      <c r="Q127" s="422"/>
      <c r="R127" s="422"/>
      <c r="S127" s="422"/>
      <c r="T127" s="422"/>
      <c r="U127" s="422"/>
      <c r="V127" s="422"/>
      <c r="W127" s="422"/>
      <c r="X127" s="422"/>
      <c r="Y127" s="422"/>
    </row>
    <row r="128" spans="1:25" x14ac:dyDescent="0.25">
      <c r="A128" s="936"/>
      <c r="B128" s="938"/>
      <c r="C128" s="48" t="s">
        <v>243</v>
      </c>
      <c r="D128" s="38"/>
      <c r="E128" s="431"/>
      <c r="F128" s="704"/>
      <c r="G128" s="37"/>
      <c r="H128" s="850"/>
      <c r="I128" s="836"/>
      <c r="K128" s="31"/>
      <c r="M128" s="31"/>
      <c r="N128" s="28"/>
      <c r="O128" s="422"/>
      <c r="P128" s="422"/>
      <c r="Q128" s="422"/>
      <c r="R128" s="422"/>
      <c r="S128" s="422"/>
      <c r="T128" s="422"/>
      <c r="U128" s="422"/>
      <c r="V128" s="422"/>
      <c r="W128" s="422"/>
      <c r="X128" s="422"/>
      <c r="Y128" s="422"/>
    </row>
    <row r="129" spans="1:25" x14ac:dyDescent="0.25">
      <c r="A129" s="936"/>
      <c r="B129" s="938"/>
      <c r="C129" s="46" t="s">
        <v>200</v>
      </c>
      <c r="D129" s="35">
        <f>[1]Base!AA21</f>
        <v>50</v>
      </c>
      <c r="E129" s="431"/>
      <c r="F129" s="704"/>
      <c r="G129" s="37"/>
      <c r="H129" s="850"/>
      <c r="I129" s="836"/>
      <c r="K129" s="31"/>
      <c r="M129" s="31"/>
      <c r="N129" s="28"/>
      <c r="O129" s="422"/>
      <c r="P129" s="422"/>
      <c r="Q129" s="422"/>
      <c r="R129" s="422"/>
      <c r="S129" s="422"/>
      <c r="T129" s="422"/>
      <c r="U129" s="422"/>
      <c r="V129" s="422"/>
      <c r="W129" s="422"/>
      <c r="X129" s="422"/>
      <c r="Y129" s="422"/>
    </row>
    <row r="130" spans="1:25" ht="15.75" thickBot="1" x14ac:dyDescent="0.3">
      <c r="A130" s="936"/>
      <c r="B130" s="938"/>
      <c r="C130" s="49" t="s">
        <v>203</v>
      </c>
      <c r="D130" s="40">
        <f>[1]Base!AC21</f>
        <v>182</v>
      </c>
      <c r="E130" s="247"/>
      <c r="F130" s="751"/>
      <c r="G130" s="39"/>
      <c r="H130" s="851"/>
      <c r="I130" s="837"/>
      <c r="K130" s="31"/>
      <c r="M130" s="31"/>
      <c r="N130" s="28"/>
      <c r="O130" s="422"/>
      <c r="P130" s="422"/>
      <c r="Q130" s="422"/>
      <c r="R130" s="422"/>
      <c r="S130" s="422"/>
      <c r="T130" s="422"/>
      <c r="U130" s="422"/>
      <c r="V130" s="422"/>
      <c r="W130" s="422"/>
      <c r="X130" s="422"/>
      <c r="Y130" s="422"/>
    </row>
    <row r="131" spans="1:25" x14ac:dyDescent="0.25">
      <c r="A131" s="935">
        <v>19</v>
      </c>
      <c r="B131" s="937" t="s">
        <v>119</v>
      </c>
      <c r="C131" s="45" t="s">
        <v>191</v>
      </c>
      <c r="D131" s="33"/>
      <c r="E131" s="242"/>
      <c r="F131" s="750">
        <f>SUM(E131:E137)</f>
        <v>2065.7200000000003</v>
      </c>
      <c r="G131" s="32"/>
      <c r="H131" s="940" t="s">
        <v>695</v>
      </c>
      <c r="I131" s="835"/>
      <c r="K131" s="31"/>
      <c r="M131" s="31"/>
      <c r="N131" s="28"/>
      <c r="O131" s="422"/>
      <c r="P131" s="422"/>
      <c r="Q131" s="422"/>
      <c r="R131" s="422"/>
      <c r="S131" s="422"/>
      <c r="T131" s="422"/>
      <c r="U131" s="422"/>
      <c r="V131" s="422"/>
      <c r="W131" s="422"/>
      <c r="X131" s="422"/>
      <c r="Y131" s="422"/>
    </row>
    <row r="132" spans="1:25" x14ac:dyDescent="0.25">
      <c r="A132" s="936"/>
      <c r="B132" s="938"/>
      <c r="C132" s="46" t="s">
        <v>190</v>
      </c>
      <c r="D132" s="35">
        <v>3</v>
      </c>
      <c r="E132" s="156">
        <f>[1]M7!F60</f>
        <v>1773.6100000000001</v>
      </c>
      <c r="F132" s="704"/>
      <c r="G132" s="34" t="s">
        <v>693</v>
      </c>
      <c r="H132" s="850"/>
      <c r="I132" s="836"/>
      <c r="K132" s="31"/>
      <c r="M132" s="31"/>
      <c r="N132" s="28"/>
      <c r="O132" s="422"/>
      <c r="P132" s="422"/>
      <c r="Q132" s="422"/>
      <c r="R132" s="422"/>
      <c r="S132" s="422"/>
      <c r="T132" s="422"/>
      <c r="U132" s="422"/>
      <c r="V132" s="422"/>
      <c r="W132" s="422"/>
      <c r="X132" s="422"/>
      <c r="Y132" s="422"/>
    </row>
    <row r="133" spans="1:25" x14ac:dyDescent="0.25">
      <c r="A133" s="936"/>
      <c r="B133" s="938"/>
      <c r="C133" s="47" t="s">
        <v>189</v>
      </c>
      <c r="D133" s="35">
        <v>3</v>
      </c>
      <c r="E133" s="156">
        <f>[1]M7!F61</f>
        <v>292.11</v>
      </c>
      <c r="F133" s="704"/>
      <c r="G133" s="34" t="s">
        <v>694</v>
      </c>
      <c r="H133" s="850"/>
      <c r="I133" s="836"/>
      <c r="K133" s="31"/>
      <c r="M133" s="31"/>
      <c r="N133" s="28"/>
      <c r="O133" s="422"/>
      <c r="P133" s="422"/>
      <c r="Q133" s="422"/>
      <c r="R133" s="422"/>
      <c r="S133" s="422"/>
      <c r="T133" s="422"/>
      <c r="U133" s="422"/>
      <c r="V133" s="422"/>
      <c r="W133" s="422"/>
      <c r="X133" s="422"/>
      <c r="Y133" s="422"/>
    </row>
    <row r="134" spans="1:25" x14ac:dyDescent="0.25">
      <c r="A134" s="936"/>
      <c r="B134" s="938"/>
      <c r="C134" s="46" t="s">
        <v>193</v>
      </c>
      <c r="D134" s="35"/>
      <c r="E134" s="156"/>
      <c r="F134" s="704"/>
      <c r="G134" s="34"/>
      <c r="H134" s="850"/>
      <c r="I134" s="836"/>
      <c r="K134" s="31"/>
      <c r="M134" s="31"/>
      <c r="N134" s="28"/>
      <c r="O134" s="422"/>
      <c r="P134" s="422"/>
      <c r="Q134" s="422"/>
      <c r="R134" s="422"/>
      <c r="S134" s="422"/>
      <c r="T134" s="422"/>
      <c r="U134" s="422"/>
      <c r="V134" s="422"/>
      <c r="W134" s="422"/>
      <c r="X134" s="422"/>
      <c r="Y134" s="422"/>
    </row>
    <row r="135" spans="1:25" x14ac:dyDescent="0.25">
      <c r="A135" s="936"/>
      <c r="B135" s="938"/>
      <c r="C135" s="48" t="s">
        <v>243</v>
      </c>
      <c r="D135" s="38"/>
      <c r="E135" s="431"/>
      <c r="F135" s="704"/>
      <c r="G135" s="37"/>
      <c r="H135" s="850"/>
      <c r="I135" s="836"/>
      <c r="K135" s="31"/>
      <c r="M135" s="31"/>
      <c r="N135" s="28"/>
      <c r="O135" s="422"/>
      <c r="P135" s="422"/>
      <c r="Q135" s="422"/>
      <c r="R135" s="422"/>
      <c r="S135" s="422"/>
      <c r="T135" s="422"/>
      <c r="U135" s="422"/>
      <c r="V135" s="422"/>
      <c r="W135" s="422"/>
      <c r="X135" s="422"/>
      <c r="Y135" s="422"/>
    </row>
    <row r="136" spans="1:25" x14ac:dyDescent="0.25">
      <c r="A136" s="936"/>
      <c r="B136" s="938"/>
      <c r="C136" s="46" t="s">
        <v>200</v>
      </c>
      <c r="D136" s="35">
        <f>[1]Base!AA22</f>
        <v>8</v>
      </c>
      <c r="E136" s="431"/>
      <c r="F136" s="704"/>
      <c r="G136" s="37"/>
      <c r="H136" s="850"/>
      <c r="I136" s="836"/>
      <c r="K136" s="31"/>
      <c r="M136" s="31"/>
      <c r="N136" s="28"/>
      <c r="O136" s="422"/>
      <c r="P136" s="422"/>
      <c r="Q136" s="422"/>
      <c r="R136" s="422"/>
      <c r="S136" s="422"/>
      <c r="T136" s="422"/>
      <c r="U136" s="422"/>
      <c r="V136" s="422"/>
      <c r="W136" s="422"/>
      <c r="X136" s="422"/>
      <c r="Y136" s="422"/>
    </row>
    <row r="137" spans="1:25" ht="15.75" thickBot="1" x14ac:dyDescent="0.3">
      <c r="A137" s="936"/>
      <c r="B137" s="939"/>
      <c r="C137" s="49" t="s">
        <v>203</v>
      </c>
      <c r="D137" s="40">
        <f>[1]Base!AC22</f>
        <v>16</v>
      </c>
      <c r="E137" s="247"/>
      <c r="F137" s="751"/>
      <c r="G137" s="39"/>
      <c r="H137" s="851"/>
      <c r="I137" s="837"/>
      <c r="K137" s="31"/>
      <c r="M137" s="31"/>
      <c r="N137" s="28"/>
      <c r="O137" s="422"/>
      <c r="P137" s="422"/>
      <c r="Q137" s="422"/>
      <c r="R137" s="422"/>
      <c r="S137" s="422"/>
      <c r="T137" s="422"/>
      <c r="U137" s="422"/>
      <c r="V137" s="422"/>
      <c r="W137" s="422"/>
      <c r="X137" s="422"/>
      <c r="Y137" s="422"/>
    </row>
    <row r="138" spans="1:25" x14ac:dyDescent="0.25">
      <c r="A138" s="935">
        <v>20</v>
      </c>
      <c r="B138" s="937" t="s">
        <v>122</v>
      </c>
      <c r="C138" s="45" t="s">
        <v>191</v>
      </c>
      <c r="D138" s="33"/>
      <c r="E138" s="242"/>
      <c r="F138" s="750">
        <f>SUM(E138:E144)</f>
        <v>6000.02</v>
      </c>
      <c r="G138" s="32"/>
      <c r="H138" s="940" t="s">
        <v>696</v>
      </c>
      <c r="I138" s="835"/>
      <c r="K138" s="31"/>
      <c r="M138" s="31"/>
      <c r="N138" s="28"/>
      <c r="O138" s="422"/>
      <c r="P138" s="422"/>
      <c r="Q138" s="422"/>
      <c r="R138" s="422"/>
      <c r="S138" s="422"/>
      <c r="T138" s="422"/>
      <c r="U138" s="422"/>
      <c r="V138" s="422"/>
      <c r="W138" s="422"/>
      <c r="X138" s="422"/>
      <c r="Y138" s="422"/>
    </row>
    <row r="139" spans="1:25" x14ac:dyDescent="0.25">
      <c r="A139" s="936"/>
      <c r="B139" s="938"/>
      <c r="C139" s="46" t="s">
        <v>190</v>
      </c>
      <c r="D139" s="35">
        <v>3</v>
      </c>
      <c r="E139" s="156">
        <f>[1]M7!AK63</f>
        <v>1926.1</v>
      </c>
      <c r="F139" s="704"/>
      <c r="G139" s="105" t="s">
        <v>697</v>
      </c>
      <c r="H139" s="850"/>
      <c r="I139" s="836"/>
      <c r="K139" s="31"/>
      <c r="M139" s="31"/>
      <c r="N139" s="28"/>
      <c r="O139" s="422"/>
      <c r="P139" s="422"/>
      <c r="Q139" s="422"/>
      <c r="R139" s="422"/>
      <c r="S139" s="422"/>
      <c r="T139" s="422"/>
      <c r="U139" s="422"/>
      <c r="V139" s="422"/>
      <c r="W139" s="422"/>
      <c r="X139" s="422"/>
      <c r="Y139" s="422"/>
    </row>
    <row r="140" spans="1:25" ht="30" x14ac:dyDescent="0.25">
      <c r="A140" s="936"/>
      <c r="B140" s="938"/>
      <c r="C140" s="47" t="s">
        <v>189</v>
      </c>
      <c r="D140" s="35">
        <v>17</v>
      </c>
      <c r="E140" s="156">
        <f>[1]M7!AK64</f>
        <v>4073.92</v>
      </c>
      <c r="F140" s="704"/>
      <c r="G140" s="36" t="s">
        <v>698</v>
      </c>
      <c r="H140" s="850"/>
      <c r="I140" s="836"/>
      <c r="K140" s="31"/>
      <c r="M140" s="31"/>
      <c r="N140" s="28"/>
      <c r="O140" s="422"/>
      <c r="P140" s="422"/>
      <c r="Q140" s="422"/>
      <c r="R140" s="422"/>
      <c r="S140" s="422"/>
      <c r="T140" s="422"/>
      <c r="U140" s="422"/>
      <c r="V140" s="422"/>
      <c r="W140" s="422"/>
      <c r="X140" s="422"/>
      <c r="Y140" s="422"/>
    </row>
    <row r="141" spans="1:25" x14ac:dyDescent="0.25">
      <c r="A141" s="936"/>
      <c r="B141" s="938"/>
      <c r="C141" s="46" t="s">
        <v>193</v>
      </c>
      <c r="D141" s="35"/>
      <c r="E141" s="156"/>
      <c r="F141" s="704"/>
      <c r="G141" s="34"/>
      <c r="H141" s="850"/>
      <c r="I141" s="836"/>
      <c r="K141" s="31"/>
      <c r="M141" s="31"/>
      <c r="N141" s="28"/>
      <c r="O141" s="422"/>
      <c r="P141" s="422"/>
      <c r="Q141" s="422"/>
      <c r="R141" s="422"/>
      <c r="S141" s="422"/>
      <c r="T141" s="422"/>
      <c r="U141" s="422"/>
      <c r="V141" s="422"/>
      <c r="W141" s="422"/>
      <c r="X141" s="422"/>
      <c r="Y141" s="422"/>
    </row>
    <row r="142" spans="1:25" x14ac:dyDescent="0.25">
      <c r="A142" s="936"/>
      <c r="B142" s="938"/>
      <c r="C142" s="48" t="s">
        <v>243</v>
      </c>
      <c r="D142" s="38"/>
      <c r="E142" s="431"/>
      <c r="F142" s="704"/>
      <c r="G142" s="37"/>
      <c r="H142" s="850"/>
      <c r="I142" s="836"/>
      <c r="K142" s="31"/>
      <c r="M142" s="31"/>
      <c r="N142" s="28"/>
      <c r="O142" s="422"/>
      <c r="P142" s="422"/>
      <c r="Q142" s="422"/>
      <c r="R142" s="422"/>
      <c r="S142" s="422"/>
      <c r="T142" s="422"/>
      <c r="U142" s="422"/>
      <c r="V142" s="422"/>
      <c r="W142" s="422"/>
      <c r="X142" s="422"/>
      <c r="Y142" s="422"/>
    </row>
    <row r="143" spans="1:25" x14ac:dyDescent="0.25">
      <c r="A143" s="936"/>
      <c r="B143" s="938"/>
      <c r="C143" s="46" t="s">
        <v>200</v>
      </c>
      <c r="D143" s="35">
        <f>[1]Base!AA23</f>
        <v>31</v>
      </c>
      <c r="E143" s="431"/>
      <c r="F143" s="704"/>
      <c r="G143" s="37"/>
      <c r="H143" s="850"/>
      <c r="I143" s="836"/>
      <c r="K143" s="31"/>
      <c r="M143" s="31"/>
      <c r="N143" s="28"/>
      <c r="O143" s="422"/>
      <c r="P143" s="422"/>
      <c r="Q143" s="422"/>
      <c r="R143" s="422"/>
      <c r="S143" s="422"/>
      <c r="T143" s="422"/>
      <c r="U143" s="422"/>
      <c r="V143" s="422"/>
      <c r="W143" s="422"/>
      <c r="X143" s="422"/>
      <c r="Y143" s="422"/>
    </row>
    <row r="144" spans="1:25" ht="15.75" thickBot="1" x14ac:dyDescent="0.3">
      <c r="A144" s="936"/>
      <c r="B144" s="939"/>
      <c r="C144" s="49" t="s">
        <v>203</v>
      </c>
      <c r="D144" s="40">
        <f>[1]Base!AC23</f>
        <v>96</v>
      </c>
      <c r="E144" s="247"/>
      <c r="F144" s="751"/>
      <c r="G144" s="39"/>
      <c r="H144" s="851"/>
      <c r="I144" s="837"/>
      <c r="K144" s="31"/>
      <c r="M144" s="31"/>
      <c r="N144" s="28"/>
      <c r="O144" s="422"/>
      <c r="P144" s="422"/>
      <c r="Q144" s="422"/>
      <c r="R144" s="422"/>
      <c r="S144" s="422"/>
      <c r="T144" s="422"/>
      <c r="U144" s="422"/>
      <c r="V144" s="422"/>
      <c r="W144" s="422"/>
      <c r="X144" s="422"/>
      <c r="Y144" s="422"/>
    </row>
    <row r="145" spans="1:25" x14ac:dyDescent="0.25">
      <c r="A145" s="935">
        <v>21</v>
      </c>
      <c r="B145" s="937" t="s">
        <v>125</v>
      </c>
      <c r="C145" s="45" t="s">
        <v>191</v>
      </c>
      <c r="D145" s="33"/>
      <c r="E145" s="242"/>
      <c r="F145" s="750">
        <f>SUM(E145:E151)</f>
        <v>2999.7200000000003</v>
      </c>
      <c r="G145" s="32"/>
      <c r="H145" s="940" t="s">
        <v>701</v>
      </c>
      <c r="I145" s="849"/>
      <c r="K145" s="31"/>
      <c r="M145" s="31"/>
      <c r="N145" s="28"/>
      <c r="O145" s="422"/>
      <c r="P145" s="422"/>
      <c r="Q145" s="422"/>
      <c r="R145" s="422"/>
      <c r="S145" s="422"/>
      <c r="T145" s="422"/>
      <c r="U145" s="422"/>
      <c r="V145" s="422"/>
      <c r="W145" s="422"/>
      <c r="X145" s="422"/>
      <c r="Y145" s="422"/>
    </row>
    <row r="146" spans="1:25" x14ac:dyDescent="0.25">
      <c r="A146" s="936"/>
      <c r="B146" s="938"/>
      <c r="C146" s="46" t="s">
        <v>190</v>
      </c>
      <c r="D146" s="35">
        <v>5</v>
      </c>
      <c r="E146" s="156">
        <f>[1]M7!K66</f>
        <v>882.0200000000001</v>
      </c>
      <c r="F146" s="704"/>
      <c r="G146" s="34" t="s">
        <v>699</v>
      </c>
      <c r="H146" s="850"/>
      <c r="I146" s="850"/>
      <c r="K146" s="31"/>
      <c r="M146" s="31"/>
      <c r="N146" s="28"/>
      <c r="O146" s="422"/>
      <c r="P146" s="422"/>
      <c r="Q146" s="422"/>
      <c r="R146" s="422"/>
      <c r="S146" s="422"/>
      <c r="T146" s="422"/>
      <c r="U146" s="422"/>
      <c r="V146" s="422"/>
      <c r="W146" s="422"/>
      <c r="X146" s="422"/>
      <c r="Y146" s="422"/>
    </row>
    <row r="147" spans="1:25" x14ac:dyDescent="0.25">
      <c r="A147" s="936"/>
      <c r="B147" s="938"/>
      <c r="C147" s="47" t="s">
        <v>189</v>
      </c>
      <c r="D147" s="35"/>
      <c r="E147" s="156"/>
      <c r="F147" s="704"/>
      <c r="G147" s="34"/>
      <c r="H147" s="850"/>
      <c r="I147" s="850"/>
      <c r="K147" s="31"/>
      <c r="M147" s="31"/>
      <c r="N147" s="28"/>
      <c r="O147" s="422"/>
      <c r="P147" s="422"/>
      <c r="Q147" s="422"/>
      <c r="R147" s="422"/>
      <c r="S147" s="422"/>
      <c r="T147" s="422"/>
      <c r="U147" s="422"/>
      <c r="V147" s="422"/>
      <c r="W147" s="422"/>
      <c r="X147" s="422"/>
      <c r="Y147" s="422"/>
    </row>
    <row r="148" spans="1:25" x14ac:dyDescent="0.25">
      <c r="A148" s="936"/>
      <c r="B148" s="938"/>
      <c r="C148" s="46" t="s">
        <v>193</v>
      </c>
      <c r="D148" s="35"/>
      <c r="E148" s="156"/>
      <c r="F148" s="704"/>
      <c r="G148" s="34"/>
      <c r="H148" s="850"/>
      <c r="I148" s="850"/>
      <c r="K148" s="31"/>
      <c r="M148" s="31"/>
      <c r="N148" s="28"/>
      <c r="O148" s="422"/>
      <c r="P148" s="422"/>
      <c r="Q148" s="422"/>
      <c r="R148" s="422"/>
      <c r="S148" s="422"/>
      <c r="T148" s="422"/>
      <c r="U148" s="422"/>
      <c r="V148" s="422"/>
      <c r="W148" s="422"/>
      <c r="X148" s="422"/>
      <c r="Y148" s="422"/>
    </row>
    <row r="149" spans="1:25" x14ac:dyDescent="0.25">
      <c r="A149" s="936"/>
      <c r="B149" s="938"/>
      <c r="C149" s="48" t="s">
        <v>243</v>
      </c>
      <c r="D149" s="38">
        <v>7</v>
      </c>
      <c r="E149" s="431">
        <f>[1]M7!K68</f>
        <v>2117.7000000000003</v>
      </c>
      <c r="F149" s="704"/>
      <c r="G149" s="37" t="s">
        <v>700</v>
      </c>
      <c r="H149" s="850"/>
      <c r="I149" s="850"/>
      <c r="K149" s="31"/>
      <c r="M149" s="31"/>
      <c r="N149" s="28"/>
      <c r="O149" s="422"/>
      <c r="P149" s="422"/>
      <c r="Q149" s="422"/>
      <c r="R149" s="422"/>
      <c r="S149" s="422"/>
      <c r="T149" s="422"/>
      <c r="U149" s="422"/>
      <c r="V149" s="422"/>
      <c r="W149" s="422"/>
      <c r="X149" s="422"/>
      <c r="Y149" s="422"/>
    </row>
    <row r="150" spans="1:25" x14ac:dyDescent="0.25">
      <c r="A150" s="936"/>
      <c r="B150" s="938"/>
      <c r="C150" s="46" t="s">
        <v>200</v>
      </c>
      <c r="D150" s="35">
        <f>[1]Base!AA24</f>
        <v>17</v>
      </c>
      <c r="E150" s="431"/>
      <c r="F150" s="704"/>
      <c r="G150" s="37"/>
      <c r="H150" s="850"/>
      <c r="I150" s="850"/>
      <c r="K150" s="31"/>
      <c r="M150" s="31"/>
      <c r="N150" s="28"/>
      <c r="O150" s="422"/>
      <c r="P150" s="422"/>
      <c r="Q150" s="422"/>
      <c r="R150" s="422"/>
      <c r="S150" s="422"/>
      <c r="T150" s="422"/>
      <c r="U150" s="422"/>
      <c r="V150" s="422"/>
      <c r="W150" s="422"/>
      <c r="X150" s="422"/>
      <c r="Y150" s="422"/>
    </row>
    <row r="151" spans="1:25" ht="15.75" thickBot="1" x14ac:dyDescent="0.3">
      <c r="A151" s="936"/>
      <c r="B151" s="939"/>
      <c r="C151" s="49" t="s">
        <v>203</v>
      </c>
      <c r="D151" s="40">
        <f>[1]Base!AC24</f>
        <v>94</v>
      </c>
      <c r="E151" s="247"/>
      <c r="F151" s="751"/>
      <c r="G151" s="39"/>
      <c r="H151" s="851"/>
      <c r="I151" s="851"/>
      <c r="K151" s="31"/>
      <c r="M151" s="31"/>
      <c r="N151" s="28"/>
      <c r="O151" s="422"/>
      <c r="P151" s="422"/>
      <c r="Q151" s="422"/>
      <c r="R151" s="422"/>
      <c r="S151" s="422"/>
      <c r="T151" s="422"/>
      <c r="U151" s="422"/>
      <c r="V151" s="422"/>
      <c r="W151" s="422"/>
      <c r="X151" s="422"/>
      <c r="Y151" s="422"/>
    </row>
    <row r="152" spans="1:25" x14ac:dyDescent="0.25">
      <c r="A152" s="935">
        <v>22</v>
      </c>
      <c r="B152" s="937" t="s">
        <v>128</v>
      </c>
      <c r="C152" s="45" t="s">
        <v>191</v>
      </c>
      <c r="D152" s="33"/>
      <c r="E152" s="242"/>
      <c r="F152" s="750">
        <f>SUM(E152:E159)</f>
        <v>530.96</v>
      </c>
      <c r="G152" s="32"/>
      <c r="H152" s="940" t="s">
        <v>704</v>
      </c>
      <c r="I152" s="835"/>
      <c r="K152" s="31"/>
      <c r="M152" s="31"/>
      <c r="N152" s="28"/>
      <c r="O152" s="422"/>
      <c r="P152" s="422"/>
      <c r="Q152" s="422"/>
      <c r="R152" s="422"/>
      <c r="S152" s="422"/>
      <c r="T152" s="422"/>
      <c r="U152" s="422"/>
      <c r="V152" s="422"/>
      <c r="W152" s="422"/>
      <c r="X152" s="422"/>
      <c r="Y152" s="422"/>
    </row>
    <row r="153" spans="1:25" x14ac:dyDescent="0.25">
      <c r="A153" s="936"/>
      <c r="B153" s="938"/>
      <c r="C153" s="46" t="s">
        <v>190</v>
      </c>
      <c r="D153" s="35"/>
      <c r="E153" s="156"/>
      <c r="F153" s="704"/>
      <c r="G153" s="34"/>
      <c r="H153" s="850"/>
      <c r="I153" s="836"/>
      <c r="K153" s="31"/>
      <c r="M153" s="31"/>
      <c r="N153" s="28"/>
      <c r="O153" s="422"/>
      <c r="P153" s="422"/>
      <c r="Q153" s="422"/>
      <c r="R153" s="422"/>
      <c r="S153" s="422"/>
      <c r="T153" s="422"/>
      <c r="U153" s="422"/>
      <c r="V153" s="422"/>
      <c r="W153" s="422"/>
      <c r="X153" s="422"/>
      <c r="Y153" s="422"/>
    </row>
    <row r="154" spans="1:25" x14ac:dyDescent="0.25">
      <c r="A154" s="936"/>
      <c r="B154" s="938"/>
      <c r="C154" s="47" t="s">
        <v>189</v>
      </c>
      <c r="D154" s="35"/>
      <c r="E154" s="156"/>
      <c r="F154" s="704"/>
      <c r="G154" s="34"/>
      <c r="H154" s="850"/>
      <c r="I154" s="836"/>
      <c r="K154" s="31"/>
      <c r="M154" s="31"/>
      <c r="N154" s="28"/>
      <c r="O154" s="422"/>
      <c r="P154" s="422"/>
      <c r="Q154" s="422"/>
      <c r="R154" s="422"/>
      <c r="S154" s="422"/>
      <c r="T154" s="422"/>
      <c r="U154" s="422"/>
      <c r="V154" s="422"/>
      <c r="W154" s="422"/>
      <c r="X154" s="422"/>
      <c r="Y154" s="422"/>
    </row>
    <row r="155" spans="1:25" x14ac:dyDescent="0.25">
      <c r="A155" s="936"/>
      <c r="B155" s="938"/>
      <c r="C155" s="46" t="s">
        <v>193</v>
      </c>
      <c r="D155" s="35"/>
      <c r="E155" s="156"/>
      <c r="F155" s="704"/>
      <c r="G155" s="34"/>
      <c r="H155" s="850"/>
      <c r="I155" s="836"/>
      <c r="K155" s="31"/>
      <c r="M155" s="31"/>
      <c r="N155" s="28"/>
      <c r="O155" s="422"/>
      <c r="P155" s="422"/>
      <c r="Q155" s="422"/>
      <c r="R155" s="422"/>
      <c r="S155" s="422"/>
      <c r="T155" s="422"/>
      <c r="U155" s="422"/>
      <c r="V155" s="422"/>
      <c r="W155" s="422"/>
      <c r="X155" s="422"/>
      <c r="Y155" s="422"/>
    </row>
    <row r="156" spans="1:25" x14ac:dyDescent="0.25">
      <c r="A156" s="936"/>
      <c r="B156" s="938"/>
      <c r="C156" s="48" t="s">
        <v>282</v>
      </c>
      <c r="D156" s="38">
        <v>2</v>
      </c>
      <c r="E156" s="431">
        <f>[1]M7!D70</f>
        <v>354</v>
      </c>
      <c r="F156" s="704"/>
      <c r="G156" s="37" t="s">
        <v>703</v>
      </c>
      <c r="H156" s="850"/>
      <c r="I156" s="836"/>
      <c r="K156" s="31"/>
      <c r="M156" s="31"/>
      <c r="N156" s="28"/>
      <c r="O156" s="422"/>
      <c r="P156" s="422"/>
      <c r="Q156" s="422"/>
      <c r="R156" s="422"/>
      <c r="S156" s="422"/>
      <c r="T156" s="422"/>
      <c r="U156" s="422"/>
      <c r="V156" s="422"/>
      <c r="W156" s="422"/>
      <c r="X156" s="422"/>
      <c r="Y156" s="422"/>
    </row>
    <row r="157" spans="1:25" x14ac:dyDescent="0.25">
      <c r="A157" s="936"/>
      <c r="B157" s="938"/>
      <c r="C157" s="48" t="s">
        <v>243</v>
      </c>
      <c r="D157" s="38">
        <v>2</v>
      </c>
      <c r="E157" s="431">
        <f>[1]M7!D71</f>
        <v>176.95999999999998</v>
      </c>
      <c r="F157" s="704"/>
      <c r="G157" s="37" t="s">
        <v>702</v>
      </c>
      <c r="H157" s="850"/>
      <c r="I157" s="836"/>
      <c r="K157" s="31"/>
      <c r="M157" s="31"/>
      <c r="N157" s="28"/>
      <c r="O157" s="422"/>
      <c r="P157" s="422"/>
      <c r="Q157" s="422"/>
      <c r="R157" s="422"/>
      <c r="S157" s="422"/>
      <c r="T157" s="422"/>
      <c r="U157" s="422"/>
      <c r="V157" s="422"/>
      <c r="W157" s="422"/>
      <c r="X157" s="422"/>
      <c r="Y157" s="422"/>
    </row>
    <row r="158" spans="1:25" x14ac:dyDescent="0.25">
      <c r="A158" s="936"/>
      <c r="B158" s="938"/>
      <c r="C158" s="46" t="s">
        <v>200</v>
      </c>
      <c r="D158" s="35">
        <f>[1]Base!AA25</f>
        <v>1</v>
      </c>
      <c r="E158" s="431"/>
      <c r="F158" s="704"/>
      <c r="G158" s="37"/>
      <c r="H158" s="850"/>
      <c r="I158" s="836"/>
      <c r="K158" s="31"/>
      <c r="M158" s="31"/>
      <c r="N158" s="28"/>
      <c r="O158" s="422"/>
      <c r="P158" s="422"/>
      <c r="Q158" s="422"/>
      <c r="R158" s="422"/>
      <c r="S158" s="422"/>
      <c r="T158" s="422"/>
      <c r="U158" s="422"/>
      <c r="V158" s="422"/>
      <c r="W158" s="422"/>
      <c r="X158" s="422"/>
      <c r="Y158" s="422"/>
    </row>
    <row r="159" spans="1:25" ht="15.75" thickBot="1" x14ac:dyDescent="0.3">
      <c r="A159" s="936"/>
      <c r="B159" s="939"/>
      <c r="C159" s="49" t="s">
        <v>203</v>
      </c>
      <c r="D159" s="40">
        <f>[1]Base!AC25</f>
        <v>7</v>
      </c>
      <c r="E159" s="247"/>
      <c r="F159" s="751"/>
      <c r="G159" s="39"/>
      <c r="H159" s="851"/>
      <c r="I159" s="837"/>
      <c r="K159" s="31"/>
      <c r="M159" s="31"/>
      <c r="N159" s="28"/>
      <c r="O159" s="422"/>
      <c r="P159" s="422"/>
      <c r="Q159" s="422"/>
      <c r="R159" s="422"/>
      <c r="S159" s="422"/>
      <c r="T159" s="422"/>
      <c r="U159" s="422"/>
      <c r="V159" s="422"/>
      <c r="W159" s="422"/>
      <c r="X159" s="422"/>
      <c r="Y159" s="422"/>
    </row>
    <row r="160" spans="1:25" x14ac:dyDescent="0.25">
      <c r="A160" s="935">
        <v>23</v>
      </c>
      <c r="B160" s="937" t="s">
        <v>131</v>
      </c>
      <c r="C160" s="45" t="s">
        <v>191</v>
      </c>
      <c r="D160" s="33"/>
      <c r="E160" s="242"/>
      <c r="F160" s="750">
        <f>SUM(E160:E167)</f>
        <v>637.29999999999995</v>
      </c>
      <c r="G160" s="32"/>
      <c r="H160" s="940" t="s">
        <v>706</v>
      </c>
      <c r="I160" s="835"/>
      <c r="K160" s="31"/>
      <c r="M160" s="31"/>
      <c r="N160" s="28"/>
      <c r="O160" s="422"/>
      <c r="P160" s="422"/>
      <c r="Q160" s="422"/>
      <c r="R160" s="422"/>
      <c r="S160" s="422"/>
      <c r="T160" s="422"/>
      <c r="U160" s="422"/>
      <c r="V160" s="422"/>
      <c r="W160" s="422"/>
      <c r="X160" s="422"/>
      <c r="Y160" s="422"/>
    </row>
    <row r="161" spans="1:25" x14ac:dyDescent="0.25">
      <c r="A161" s="936"/>
      <c r="B161" s="938"/>
      <c r="C161" s="46" t="s">
        <v>190</v>
      </c>
      <c r="D161" s="35"/>
      <c r="E161" s="156"/>
      <c r="F161" s="704"/>
      <c r="G161" s="34"/>
      <c r="H161" s="850"/>
      <c r="I161" s="836"/>
      <c r="K161" s="31"/>
      <c r="M161" s="31"/>
      <c r="N161" s="28"/>
      <c r="O161" s="422"/>
      <c r="P161" s="422"/>
      <c r="Q161" s="422"/>
      <c r="R161" s="422"/>
      <c r="S161" s="422"/>
      <c r="T161" s="422"/>
      <c r="U161" s="422"/>
      <c r="V161" s="422"/>
      <c r="W161" s="422"/>
      <c r="X161" s="422"/>
      <c r="Y161" s="422"/>
    </row>
    <row r="162" spans="1:25" x14ac:dyDescent="0.25">
      <c r="A162" s="936"/>
      <c r="B162" s="938"/>
      <c r="C162" s="47" t="s">
        <v>189</v>
      </c>
      <c r="D162" s="35"/>
      <c r="E162" s="156"/>
      <c r="F162" s="704"/>
      <c r="G162" s="34"/>
      <c r="H162" s="850"/>
      <c r="I162" s="836"/>
      <c r="K162" s="31"/>
      <c r="M162" s="31"/>
      <c r="N162" s="28"/>
      <c r="O162" s="422"/>
      <c r="P162" s="422"/>
      <c r="Q162" s="422"/>
      <c r="R162" s="422"/>
      <c r="S162" s="422"/>
      <c r="T162" s="422"/>
      <c r="U162" s="422"/>
      <c r="V162" s="422"/>
      <c r="W162" s="422"/>
      <c r="X162" s="422"/>
      <c r="Y162" s="422"/>
    </row>
    <row r="163" spans="1:25" x14ac:dyDescent="0.25">
      <c r="A163" s="936"/>
      <c r="B163" s="938"/>
      <c r="C163" s="46" t="s">
        <v>193</v>
      </c>
      <c r="D163" s="35"/>
      <c r="E163" s="156"/>
      <c r="F163" s="704"/>
      <c r="G163" s="34"/>
      <c r="H163" s="850"/>
      <c r="I163" s="836"/>
      <c r="K163" s="31"/>
      <c r="M163" s="31"/>
      <c r="N163" s="28"/>
      <c r="O163" s="422"/>
      <c r="P163" s="422"/>
      <c r="Q163" s="422"/>
      <c r="R163" s="422"/>
      <c r="S163" s="422"/>
      <c r="T163" s="422"/>
      <c r="U163" s="422"/>
      <c r="V163" s="422"/>
      <c r="W163" s="422"/>
      <c r="X163" s="422"/>
      <c r="Y163" s="422"/>
    </row>
    <row r="164" spans="1:25" x14ac:dyDescent="0.25">
      <c r="A164" s="936"/>
      <c r="B164" s="938"/>
      <c r="C164" s="48" t="s">
        <v>282</v>
      </c>
      <c r="D164" s="38">
        <v>4</v>
      </c>
      <c r="E164" s="431">
        <f>[1]M7!D73</f>
        <v>377.23</v>
      </c>
      <c r="F164" s="704"/>
      <c r="G164" s="37" t="s">
        <v>705</v>
      </c>
      <c r="H164" s="850"/>
      <c r="I164" s="836"/>
      <c r="K164" s="31"/>
      <c r="M164" s="31"/>
      <c r="N164" s="28"/>
      <c r="O164" s="422"/>
      <c r="P164" s="422"/>
      <c r="Q164" s="422"/>
      <c r="R164" s="422"/>
      <c r="S164" s="422"/>
      <c r="T164" s="422"/>
      <c r="U164" s="422"/>
      <c r="V164" s="422"/>
      <c r="W164" s="422"/>
      <c r="X164" s="422"/>
      <c r="Y164" s="422"/>
    </row>
    <row r="165" spans="1:25" x14ac:dyDescent="0.25">
      <c r="A165" s="936"/>
      <c r="B165" s="938"/>
      <c r="C165" s="48" t="s">
        <v>243</v>
      </c>
      <c r="D165" s="38">
        <v>2</v>
      </c>
      <c r="E165" s="431">
        <f>[1]M7!D74</f>
        <v>260.07</v>
      </c>
      <c r="F165" s="704"/>
      <c r="G165" s="37" t="s">
        <v>702</v>
      </c>
      <c r="H165" s="850"/>
      <c r="I165" s="836"/>
      <c r="K165" s="31"/>
      <c r="M165" s="31"/>
      <c r="N165" s="28"/>
      <c r="O165" s="422"/>
      <c r="P165" s="422"/>
      <c r="Q165" s="422"/>
      <c r="R165" s="422"/>
      <c r="S165" s="422"/>
      <c r="T165" s="422"/>
      <c r="U165" s="422"/>
      <c r="V165" s="422"/>
      <c r="W165" s="422"/>
      <c r="X165" s="422"/>
      <c r="Y165" s="422"/>
    </row>
    <row r="166" spans="1:25" x14ac:dyDescent="0.25">
      <c r="A166" s="936"/>
      <c r="B166" s="938"/>
      <c r="C166" s="46" t="s">
        <v>200</v>
      </c>
      <c r="D166" s="35">
        <f>[1]Base!AA26</f>
        <v>5</v>
      </c>
      <c r="E166" s="431"/>
      <c r="F166" s="704"/>
      <c r="G166" s="37"/>
      <c r="H166" s="850"/>
      <c r="I166" s="836"/>
      <c r="K166" s="31"/>
      <c r="M166" s="31"/>
      <c r="N166" s="28"/>
      <c r="O166" s="422"/>
      <c r="P166" s="422"/>
      <c r="Q166" s="422"/>
      <c r="R166" s="422"/>
      <c r="S166" s="422"/>
      <c r="T166" s="422"/>
      <c r="U166" s="422"/>
      <c r="V166" s="422"/>
      <c r="W166" s="422"/>
      <c r="X166" s="422"/>
      <c r="Y166" s="422"/>
    </row>
    <row r="167" spans="1:25" ht="15.75" thickBot="1" x14ac:dyDescent="0.3">
      <c r="A167" s="936"/>
      <c r="B167" s="939"/>
      <c r="C167" s="49" t="s">
        <v>203</v>
      </c>
      <c r="D167" s="40">
        <f>[1]Base!AC26</f>
        <v>27</v>
      </c>
      <c r="E167" s="247"/>
      <c r="F167" s="751"/>
      <c r="G167" s="39"/>
      <c r="H167" s="851"/>
      <c r="I167" s="837"/>
      <c r="K167" s="31"/>
      <c r="M167" s="31"/>
      <c r="N167" s="28"/>
      <c r="O167" s="422"/>
      <c r="P167" s="422"/>
      <c r="Q167" s="422"/>
      <c r="R167" s="422"/>
      <c r="S167" s="422"/>
      <c r="T167" s="422"/>
      <c r="U167" s="422"/>
      <c r="V167" s="422"/>
      <c r="W167" s="422"/>
      <c r="X167" s="422"/>
      <c r="Y167" s="422"/>
    </row>
    <row r="168" spans="1:25" x14ac:dyDescent="0.25">
      <c r="A168" s="935">
        <v>24</v>
      </c>
      <c r="B168" s="937" t="s">
        <v>134</v>
      </c>
      <c r="C168" s="45" t="s">
        <v>191</v>
      </c>
      <c r="D168" s="33"/>
      <c r="E168" s="242"/>
      <c r="F168" s="750">
        <f>SUM(E168:E175)</f>
        <v>6539.0499999999993</v>
      </c>
      <c r="G168" s="32"/>
      <c r="H168" s="940" t="s">
        <v>707</v>
      </c>
      <c r="I168" s="835"/>
      <c r="K168" s="31"/>
      <c r="M168" s="31"/>
      <c r="N168" s="28"/>
      <c r="O168" s="422"/>
      <c r="P168" s="422"/>
      <c r="Q168" s="422"/>
      <c r="R168" s="422"/>
      <c r="S168" s="422"/>
      <c r="T168" s="422"/>
      <c r="U168" s="422"/>
      <c r="V168" s="422"/>
      <c r="W168" s="422"/>
      <c r="X168" s="422"/>
      <c r="Y168" s="422"/>
    </row>
    <row r="169" spans="1:25" x14ac:dyDescent="0.25">
      <c r="A169" s="936"/>
      <c r="B169" s="938"/>
      <c r="C169" s="46" t="s">
        <v>190</v>
      </c>
      <c r="D169" s="35">
        <v>5</v>
      </c>
      <c r="E169" s="156">
        <f>[1]M7!I76</f>
        <v>2936.7799999999997</v>
      </c>
      <c r="F169" s="704"/>
      <c r="G169" s="34" t="s">
        <v>710</v>
      </c>
      <c r="H169" s="850"/>
      <c r="I169" s="836"/>
      <c r="K169" s="31"/>
      <c r="M169" s="31"/>
      <c r="N169" s="28"/>
      <c r="O169" s="422"/>
      <c r="P169" s="422"/>
      <c r="Q169" s="422"/>
      <c r="R169" s="422"/>
      <c r="S169" s="422"/>
      <c r="T169" s="422"/>
      <c r="U169" s="422"/>
      <c r="V169" s="422"/>
      <c r="W169" s="422"/>
      <c r="X169" s="422"/>
      <c r="Y169" s="422"/>
    </row>
    <row r="170" spans="1:25" x14ac:dyDescent="0.25">
      <c r="A170" s="936"/>
      <c r="B170" s="938"/>
      <c r="C170" s="47" t="s">
        <v>189</v>
      </c>
      <c r="D170" s="35">
        <v>2</v>
      </c>
      <c r="E170" s="156">
        <f>[1]M7!I77</f>
        <v>964.17000000000007</v>
      </c>
      <c r="F170" s="704"/>
      <c r="G170" s="50" t="s">
        <v>711</v>
      </c>
      <c r="H170" s="850"/>
      <c r="I170" s="836"/>
      <c r="K170" s="31"/>
      <c r="M170" s="31"/>
      <c r="N170" s="28"/>
      <c r="O170" s="422"/>
      <c r="P170" s="422"/>
      <c r="Q170" s="422"/>
      <c r="R170" s="422"/>
      <c r="S170" s="422"/>
      <c r="T170" s="422"/>
      <c r="U170" s="422"/>
      <c r="V170" s="422"/>
      <c r="W170" s="422"/>
      <c r="X170" s="422"/>
      <c r="Y170" s="422"/>
    </row>
    <row r="171" spans="1:25" x14ac:dyDescent="0.25">
      <c r="A171" s="936"/>
      <c r="B171" s="938"/>
      <c r="C171" s="46" t="s">
        <v>193</v>
      </c>
      <c r="D171" s="35"/>
      <c r="E171" s="156"/>
      <c r="F171" s="704"/>
      <c r="G171" s="34"/>
      <c r="H171" s="850"/>
      <c r="I171" s="836"/>
      <c r="K171" s="31"/>
      <c r="M171" s="31"/>
      <c r="N171" s="28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</row>
    <row r="172" spans="1:25" x14ac:dyDescent="0.25">
      <c r="A172" s="936"/>
      <c r="B172" s="938"/>
      <c r="C172" s="48" t="s">
        <v>282</v>
      </c>
      <c r="D172" s="38">
        <v>2</v>
      </c>
      <c r="E172" s="431"/>
      <c r="F172" s="704"/>
      <c r="G172" s="108" t="s">
        <v>713</v>
      </c>
      <c r="H172" s="850"/>
      <c r="I172" s="836"/>
      <c r="K172" s="31"/>
      <c r="M172" s="31"/>
      <c r="N172" s="28"/>
      <c r="O172" s="422"/>
      <c r="P172" s="422"/>
      <c r="Q172" s="422"/>
      <c r="R172" s="422"/>
      <c r="S172" s="422"/>
      <c r="T172" s="422"/>
      <c r="U172" s="422"/>
      <c r="V172" s="422"/>
      <c r="W172" s="422"/>
      <c r="X172" s="422"/>
      <c r="Y172" s="422"/>
    </row>
    <row r="173" spans="1:25" x14ac:dyDescent="0.25">
      <c r="A173" s="936"/>
      <c r="B173" s="938"/>
      <c r="C173" s="48" t="s">
        <v>243</v>
      </c>
      <c r="D173" s="38">
        <v>6</v>
      </c>
      <c r="E173" s="431">
        <f>[1]M7!I78</f>
        <v>2062.62</v>
      </c>
      <c r="F173" s="704"/>
      <c r="G173" s="37" t="s">
        <v>712</v>
      </c>
      <c r="H173" s="850"/>
      <c r="I173" s="836"/>
      <c r="K173" s="31"/>
      <c r="M173" s="31"/>
      <c r="N173" s="28"/>
      <c r="O173" s="422"/>
      <c r="P173" s="422"/>
      <c r="Q173" s="422"/>
      <c r="R173" s="422"/>
      <c r="S173" s="422"/>
      <c r="T173" s="422"/>
      <c r="U173" s="422"/>
      <c r="V173" s="422"/>
      <c r="W173" s="422"/>
      <c r="X173" s="422"/>
      <c r="Y173" s="422"/>
    </row>
    <row r="174" spans="1:25" x14ac:dyDescent="0.25">
      <c r="A174" s="936"/>
      <c r="B174" s="938"/>
      <c r="C174" s="46" t="s">
        <v>200</v>
      </c>
      <c r="D174" s="35">
        <f>[1]Base!AA27</f>
        <v>33</v>
      </c>
      <c r="E174" s="431">
        <f>[1]M7!I79</f>
        <v>575.48</v>
      </c>
      <c r="F174" s="704"/>
      <c r="G174" s="37"/>
      <c r="H174" s="850"/>
      <c r="I174" s="836"/>
      <c r="K174" s="31"/>
      <c r="M174" s="31"/>
      <c r="N174" s="28"/>
      <c r="O174" s="422"/>
      <c r="P174" s="422"/>
      <c r="Q174" s="422"/>
      <c r="R174" s="422"/>
      <c r="S174" s="422"/>
      <c r="T174" s="422"/>
      <c r="U174" s="422"/>
      <c r="V174" s="422"/>
      <c r="W174" s="422"/>
      <c r="X174" s="422"/>
      <c r="Y174" s="422"/>
    </row>
    <row r="175" spans="1:25" ht="15.75" thickBot="1" x14ac:dyDescent="0.3">
      <c r="A175" s="936"/>
      <c r="B175" s="939"/>
      <c r="C175" s="49" t="s">
        <v>203</v>
      </c>
      <c r="D175" s="40">
        <f>[1]Base!AC27</f>
        <v>144</v>
      </c>
      <c r="E175" s="247"/>
      <c r="F175" s="751"/>
      <c r="G175" s="39"/>
      <c r="H175" s="851"/>
      <c r="I175" s="837"/>
      <c r="K175" s="31"/>
      <c r="M175" s="31"/>
      <c r="N175" s="28"/>
      <c r="O175" s="422"/>
      <c r="P175" s="422"/>
      <c r="Q175" s="422"/>
      <c r="R175" s="422"/>
      <c r="S175" s="422"/>
      <c r="T175" s="422"/>
      <c r="U175" s="422"/>
      <c r="V175" s="422"/>
      <c r="W175" s="422"/>
      <c r="X175" s="422"/>
      <c r="Y175" s="422"/>
    </row>
    <row r="176" spans="1:25" x14ac:dyDescent="0.25">
      <c r="A176" s="935">
        <v>25</v>
      </c>
      <c r="B176" s="937" t="s">
        <v>137</v>
      </c>
      <c r="C176" s="45" t="s">
        <v>191</v>
      </c>
      <c r="D176" s="33"/>
      <c r="E176" s="242"/>
      <c r="F176" s="750">
        <f>SUM(E176:E183)</f>
        <v>3891.51</v>
      </c>
      <c r="G176" s="32"/>
      <c r="H176" s="940" t="s">
        <v>708</v>
      </c>
      <c r="I176" s="835"/>
      <c r="K176" s="28"/>
      <c r="L176" s="28"/>
      <c r="M176" s="28"/>
      <c r="N176" s="28"/>
      <c r="O176" s="422"/>
      <c r="P176" s="422"/>
      <c r="Q176" s="422"/>
      <c r="R176" s="422"/>
      <c r="S176" s="422"/>
      <c r="T176" s="422"/>
      <c r="U176" s="422"/>
      <c r="V176" s="422"/>
      <c r="W176" s="422"/>
      <c r="X176" s="422"/>
      <c r="Y176" s="422"/>
    </row>
    <row r="177" spans="1:25" x14ac:dyDescent="0.25">
      <c r="A177" s="936"/>
      <c r="B177" s="938"/>
      <c r="C177" s="46" t="s">
        <v>190</v>
      </c>
      <c r="D177" s="35">
        <v>2</v>
      </c>
      <c r="E177" s="156">
        <f>[1]M7!K81</f>
        <v>465.84</v>
      </c>
      <c r="F177" s="704"/>
      <c r="G177" s="34" t="s">
        <v>714</v>
      </c>
      <c r="H177" s="850"/>
      <c r="I177" s="836"/>
      <c r="K177" s="31"/>
      <c r="M177" s="31"/>
      <c r="N177" s="28"/>
      <c r="O177" s="422"/>
      <c r="P177" s="422"/>
      <c r="Q177" s="422"/>
      <c r="R177" s="422"/>
      <c r="S177" s="422"/>
      <c r="T177" s="422"/>
      <c r="U177" s="422"/>
      <c r="V177" s="422"/>
      <c r="W177" s="422"/>
      <c r="X177" s="422"/>
      <c r="Y177" s="422"/>
    </row>
    <row r="178" spans="1:25" x14ac:dyDescent="0.25">
      <c r="A178" s="936"/>
      <c r="B178" s="938"/>
      <c r="C178" s="47" t="s">
        <v>189</v>
      </c>
      <c r="D178" s="35"/>
      <c r="E178" s="156"/>
      <c r="F178" s="704"/>
      <c r="G178" s="36"/>
      <c r="H178" s="850"/>
      <c r="I178" s="836"/>
      <c r="K178" s="79"/>
      <c r="M178" s="31"/>
      <c r="N178" s="28"/>
      <c r="O178" s="422"/>
      <c r="P178" s="422"/>
      <c r="Q178" s="422"/>
      <c r="R178" s="422"/>
      <c r="S178" s="422"/>
      <c r="T178" s="422"/>
      <c r="U178" s="422"/>
      <c r="V178" s="422"/>
      <c r="W178" s="422"/>
      <c r="X178" s="422"/>
      <c r="Y178" s="422"/>
    </row>
    <row r="179" spans="1:25" x14ac:dyDescent="0.25">
      <c r="A179" s="936"/>
      <c r="B179" s="938"/>
      <c r="C179" s="46" t="s">
        <v>193</v>
      </c>
      <c r="D179" s="35"/>
      <c r="E179" s="156"/>
      <c r="F179" s="704"/>
      <c r="G179" s="34"/>
      <c r="H179" s="850"/>
      <c r="I179" s="836"/>
      <c r="J179" s="30"/>
      <c r="K179" s="79"/>
      <c r="M179" s="31"/>
      <c r="N179" s="28"/>
      <c r="O179" s="422"/>
      <c r="P179" s="422"/>
      <c r="Q179" s="422"/>
      <c r="R179" s="422"/>
      <c r="S179" s="422"/>
      <c r="T179" s="422"/>
      <c r="U179" s="422"/>
      <c r="V179" s="422"/>
      <c r="W179" s="422"/>
      <c r="X179" s="422"/>
      <c r="Y179" s="422"/>
    </row>
    <row r="180" spans="1:25" x14ac:dyDescent="0.25">
      <c r="A180" s="936"/>
      <c r="B180" s="938"/>
      <c r="C180" s="48" t="s">
        <v>282</v>
      </c>
      <c r="D180" s="38">
        <v>2</v>
      </c>
      <c r="E180" s="431">
        <f>[1]M7!K83</f>
        <v>1615.58</v>
      </c>
      <c r="F180" s="704"/>
      <c r="G180" s="108" t="s">
        <v>716</v>
      </c>
      <c r="H180" s="850"/>
      <c r="I180" s="836"/>
      <c r="J180" s="30"/>
      <c r="K180" s="79"/>
      <c r="M180" s="31"/>
      <c r="N180" s="28"/>
      <c r="O180" s="422"/>
      <c r="P180" s="422"/>
      <c r="Q180" s="422"/>
      <c r="R180" s="422"/>
      <c r="S180" s="422"/>
      <c r="T180" s="422"/>
      <c r="U180" s="422"/>
      <c r="V180" s="422"/>
      <c r="W180" s="422"/>
      <c r="X180" s="422"/>
      <c r="Y180" s="422"/>
    </row>
    <row r="181" spans="1:25" x14ac:dyDescent="0.25">
      <c r="A181" s="936"/>
      <c r="B181" s="938"/>
      <c r="C181" s="48" t="s">
        <v>243</v>
      </c>
      <c r="D181" s="38">
        <v>8</v>
      </c>
      <c r="E181" s="431">
        <f>[1]M7!K82</f>
        <v>1810.09</v>
      </c>
      <c r="F181" s="704"/>
      <c r="G181" s="37" t="s">
        <v>715</v>
      </c>
      <c r="H181" s="850"/>
      <c r="I181" s="836"/>
      <c r="K181" s="79"/>
      <c r="M181" s="31"/>
      <c r="N181" s="28"/>
      <c r="O181" s="422"/>
      <c r="P181" s="422"/>
      <c r="Q181" s="422"/>
      <c r="R181" s="422"/>
      <c r="S181" s="422"/>
      <c r="T181" s="422"/>
      <c r="U181" s="422"/>
      <c r="V181" s="422"/>
      <c r="W181" s="422"/>
      <c r="X181" s="422"/>
      <c r="Y181" s="422"/>
    </row>
    <row r="182" spans="1:25" x14ac:dyDescent="0.25">
      <c r="A182" s="936"/>
      <c r="B182" s="938"/>
      <c r="C182" s="46" t="s">
        <v>200</v>
      </c>
      <c r="D182" s="35">
        <f>[1]Base!AA28</f>
        <v>16</v>
      </c>
      <c r="E182" s="431"/>
      <c r="F182" s="704"/>
      <c r="G182" s="37"/>
      <c r="H182" s="850"/>
      <c r="I182" s="836"/>
      <c r="K182" s="79"/>
      <c r="M182" s="31"/>
      <c r="N182" s="28"/>
      <c r="O182" s="422"/>
      <c r="P182" s="422"/>
      <c r="Q182" s="422"/>
      <c r="R182" s="422"/>
      <c r="S182" s="422"/>
      <c r="T182" s="422"/>
      <c r="U182" s="422"/>
      <c r="V182" s="422"/>
      <c r="W182" s="422"/>
      <c r="X182" s="422"/>
      <c r="Y182" s="422"/>
    </row>
    <row r="183" spans="1:25" ht="15.75" thickBot="1" x14ac:dyDescent="0.3">
      <c r="A183" s="936"/>
      <c r="B183" s="939"/>
      <c r="C183" s="49" t="s">
        <v>203</v>
      </c>
      <c r="D183" s="40">
        <f>[1]Base!AC28</f>
        <v>89</v>
      </c>
      <c r="E183" s="247"/>
      <c r="F183" s="751"/>
      <c r="G183" s="39"/>
      <c r="H183" s="851"/>
      <c r="I183" s="837"/>
      <c r="K183" s="79"/>
      <c r="M183" s="31"/>
      <c r="N183" s="28"/>
      <c r="O183" s="422"/>
      <c r="P183" s="422"/>
      <c r="Q183" s="422"/>
      <c r="R183" s="422"/>
      <c r="S183" s="422"/>
      <c r="T183" s="422"/>
      <c r="U183" s="422"/>
      <c r="V183" s="422"/>
      <c r="W183" s="422"/>
      <c r="X183" s="422"/>
      <c r="Y183" s="422"/>
    </row>
    <row r="184" spans="1:25" x14ac:dyDescent="0.25">
      <c r="A184" s="935">
        <v>26</v>
      </c>
      <c r="B184" s="937" t="s">
        <v>140</v>
      </c>
      <c r="C184" s="45" t="s">
        <v>191</v>
      </c>
      <c r="D184" s="33"/>
      <c r="E184" s="242"/>
      <c r="F184" s="750">
        <f>SUM(E184:E191)</f>
        <v>2751.4800000000005</v>
      </c>
      <c r="G184" s="32"/>
      <c r="H184" s="940" t="s">
        <v>709</v>
      </c>
      <c r="I184" s="835"/>
      <c r="K184" s="79"/>
      <c r="M184" s="31"/>
      <c r="N184" s="28"/>
      <c r="O184" s="422"/>
      <c r="P184" s="422"/>
      <c r="Q184" s="422"/>
      <c r="R184" s="422"/>
      <c r="S184" s="422"/>
      <c r="T184" s="422"/>
      <c r="U184" s="422"/>
      <c r="V184" s="422"/>
      <c r="W184" s="422"/>
      <c r="X184" s="422"/>
      <c r="Y184" s="422"/>
    </row>
    <row r="185" spans="1:25" x14ac:dyDescent="0.25">
      <c r="A185" s="936"/>
      <c r="B185" s="938"/>
      <c r="C185" s="46" t="s">
        <v>190</v>
      </c>
      <c r="D185" s="35">
        <v>1</v>
      </c>
      <c r="E185" s="156">
        <f>[1]M7!N85</f>
        <v>1155.99</v>
      </c>
      <c r="F185" s="704"/>
      <c r="G185" s="34" t="s">
        <v>717</v>
      </c>
      <c r="H185" s="850"/>
      <c r="I185" s="836"/>
      <c r="K185" s="79"/>
      <c r="M185" s="31"/>
      <c r="N185" s="28"/>
      <c r="O185" s="422"/>
      <c r="P185" s="422"/>
      <c r="Q185" s="422"/>
      <c r="R185" s="422"/>
      <c r="S185" s="422"/>
      <c r="T185" s="422"/>
      <c r="U185" s="422"/>
      <c r="V185" s="422"/>
      <c r="W185" s="422"/>
      <c r="X185" s="422"/>
      <c r="Y185" s="422"/>
    </row>
    <row r="186" spans="1:25" x14ac:dyDescent="0.25">
      <c r="A186" s="936"/>
      <c r="B186" s="938"/>
      <c r="C186" s="47" t="s">
        <v>189</v>
      </c>
      <c r="D186" s="35">
        <v>11</v>
      </c>
      <c r="E186" s="156">
        <f>[1]M7!N86</f>
        <v>1595.4900000000002</v>
      </c>
      <c r="F186" s="704"/>
      <c r="G186" s="34" t="s">
        <v>719</v>
      </c>
      <c r="H186" s="850"/>
      <c r="I186" s="836"/>
      <c r="K186" s="79"/>
      <c r="M186" s="31"/>
      <c r="N186" s="28"/>
      <c r="O186" s="422"/>
      <c r="P186" s="422"/>
      <c r="Q186" s="422"/>
      <c r="R186" s="422"/>
      <c r="S186" s="422"/>
      <c r="T186" s="422"/>
      <c r="U186" s="422"/>
      <c r="V186" s="422"/>
      <c r="W186" s="422"/>
      <c r="X186" s="422"/>
      <c r="Y186" s="422"/>
    </row>
    <row r="187" spans="1:25" x14ac:dyDescent="0.25">
      <c r="A187" s="936"/>
      <c r="B187" s="938"/>
      <c r="C187" s="46" t="s">
        <v>193</v>
      </c>
      <c r="D187" s="35"/>
      <c r="E187" s="156"/>
      <c r="F187" s="704"/>
      <c r="G187" s="34"/>
      <c r="H187" s="850"/>
      <c r="I187" s="836"/>
      <c r="K187" s="79"/>
      <c r="M187" s="31"/>
      <c r="N187" s="28"/>
      <c r="O187" s="422"/>
      <c r="P187" s="422"/>
      <c r="Q187" s="422"/>
      <c r="R187" s="422"/>
      <c r="S187" s="422"/>
      <c r="T187" s="422"/>
      <c r="U187" s="422"/>
      <c r="V187" s="422"/>
      <c r="W187" s="422"/>
      <c r="X187" s="422"/>
      <c r="Y187" s="422"/>
    </row>
    <row r="188" spans="1:25" x14ac:dyDescent="0.25">
      <c r="A188" s="936"/>
      <c r="B188" s="938"/>
      <c r="C188" s="48" t="s">
        <v>282</v>
      </c>
      <c r="D188" s="38">
        <v>1</v>
      </c>
      <c r="E188" s="431"/>
      <c r="F188" s="704"/>
      <c r="G188" s="37" t="s">
        <v>718</v>
      </c>
      <c r="H188" s="850"/>
      <c r="I188" s="836"/>
      <c r="K188" s="79"/>
      <c r="M188" s="31"/>
      <c r="N188" s="28"/>
      <c r="O188" s="422"/>
      <c r="P188" s="422"/>
      <c r="Q188" s="422"/>
      <c r="R188" s="422"/>
      <c r="S188" s="422"/>
      <c r="T188" s="422"/>
      <c r="U188" s="422"/>
      <c r="V188" s="422"/>
      <c r="W188" s="422"/>
      <c r="X188" s="422"/>
      <c r="Y188" s="422"/>
    </row>
    <row r="189" spans="1:25" x14ac:dyDescent="0.25">
      <c r="A189" s="936"/>
      <c r="B189" s="938"/>
      <c r="C189" s="48" t="s">
        <v>243</v>
      </c>
      <c r="D189" s="38"/>
      <c r="E189" s="431"/>
      <c r="F189" s="704"/>
      <c r="G189" s="37"/>
      <c r="H189" s="850"/>
      <c r="I189" s="836"/>
      <c r="K189" s="79"/>
      <c r="M189" s="31"/>
      <c r="N189" s="28"/>
      <c r="O189" s="422"/>
      <c r="P189" s="422"/>
      <c r="Q189" s="422"/>
      <c r="R189" s="422"/>
      <c r="S189" s="422"/>
      <c r="T189" s="422"/>
      <c r="U189" s="422"/>
      <c r="V189" s="422"/>
      <c r="W189" s="422"/>
      <c r="X189" s="422"/>
      <c r="Y189" s="422"/>
    </row>
    <row r="190" spans="1:25" x14ac:dyDescent="0.25">
      <c r="A190" s="936"/>
      <c r="B190" s="938"/>
      <c r="C190" s="46" t="s">
        <v>200</v>
      </c>
      <c r="D190" s="35">
        <f>[1]Base!AA29</f>
        <v>11</v>
      </c>
      <c r="E190" s="431"/>
      <c r="F190" s="704"/>
      <c r="G190" s="37"/>
      <c r="H190" s="850"/>
      <c r="I190" s="836"/>
      <c r="K190" s="79"/>
      <c r="M190" s="31"/>
      <c r="N190" s="28"/>
      <c r="O190" s="422"/>
      <c r="P190" s="422"/>
      <c r="Q190" s="422"/>
      <c r="R190" s="422"/>
      <c r="S190" s="422"/>
      <c r="T190" s="422"/>
      <c r="U190" s="422"/>
      <c r="V190" s="422"/>
      <c r="W190" s="422"/>
      <c r="X190" s="422"/>
      <c r="Y190" s="422"/>
    </row>
    <row r="191" spans="1:25" ht="15.75" thickBot="1" x14ac:dyDescent="0.3">
      <c r="A191" s="936"/>
      <c r="B191" s="939"/>
      <c r="C191" s="49" t="s">
        <v>203</v>
      </c>
      <c r="D191" s="40">
        <f>[1]Base!AC29</f>
        <v>48</v>
      </c>
      <c r="E191" s="247"/>
      <c r="F191" s="751"/>
      <c r="G191" s="39"/>
      <c r="H191" s="851"/>
      <c r="I191" s="837"/>
      <c r="K191" s="79"/>
      <c r="M191" s="31"/>
      <c r="N191" s="28"/>
      <c r="O191" s="422"/>
      <c r="P191" s="422"/>
      <c r="Q191" s="422"/>
      <c r="R191" s="422"/>
      <c r="S191" s="422"/>
      <c r="T191" s="422"/>
      <c r="U191" s="422"/>
      <c r="V191" s="422"/>
      <c r="W191" s="422"/>
      <c r="X191" s="422"/>
      <c r="Y191" s="422"/>
    </row>
    <row r="192" spans="1:25" x14ac:dyDescent="0.25">
      <c r="A192" s="935">
        <v>27</v>
      </c>
      <c r="B192" s="937" t="s">
        <v>143</v>
      </c>
      <c r="C192" s="45" t="s">
        <v>191</v>
      </c>
      <c r="D192" s="33"/>
      <c r="E192" s="242"/>
      <c r="F192" s="750">
        <f>SUM(E192:E199)</f>
        <v>1156.8499999999999</v>
      </c>
      <c r="G192" s="32"/>
      <c r="H192" s="940" t="s">
        <v>720</v>
      </c>
      <c r="I192" s="835"/>
      <c r="K192" s="79"/>
      <c r="M192" s="31"/>
      <c r="N192" s="28"/>
      <c r="O192" s="422"/>
      <c r="P192" s="422"/>
      <c r="Q192" s="422"/>
      <c r="R192" s="422"/>
      <c r="S192" s="422"/>
      <c r="T192" s="422"/>
      <c r="U192" s="422"/>
      <c r="V192" s="422"/>
      <c r="W192" s="422"/>
      <c r="X192" s="422"/>
      <c r="Y192" s="422"/>
    </row>
    <row r="193" spans="1:25" x14ac:dyDescent="0.25">
      <c r="A193" s="936"/>
      <c r="B193" s="938"/>
      <c r="C193" s="46" t="s">
        <v>190</v>
      </c>
      <c r="D193" s="35"/>
      <c r="E193" s="156"/>
      <c r="F193" s="704"/>
      <c r="G193" s="34"/>
      <c r="H193" s="850"/>
      <c r="I193" s="836"/>
      <c r="K193" s="79"/>
      <c r="M193" s="31"/>
      <c r="N193" s="28"/>
      <c r="O193" s="422"/>
      <c r="P193" s="422"/>
      <c r="Q193" s="422"/>
      <c r="R193" s="422"/>
      <c r="S193" s="422"/>
      <c r="T193" s="422"/>
      <c r="U193" s="422"/>
      <c r="V193" s="422"/>
      <c r="W193" s="422"/>
      <c r="X193" s="422"/>
      <c r="Y193" s="422"/>
    </row>
    <row r="194" spans="1:25" x14ac:dyDescent="0.25">
      <c r="A194" s="936"/>
      <c r="B194" s="938"/>
      <c r="C194" s="47" t="s">
        <v>189</v>
      </c>
      <c r="D194" s="35">
        <v>1</v>
      </c>
      <c r="E194" s="156"/>
      <c r="F194" s="704"/>
      <c r="G194" s="50">
        <v>32</v>
      </c>
      <c r="H194" s="850"/>
      <c r="I194" s="836"/>
      <c r="K194" s="79"/>
      <c r="M194" s="31"/>
      <c r="N194" s="28"/>
      <c r="O194" s="422"/>
      <c r="P194" s="422"/>
      <c r="Q194" s="422"/>
      <c r="R194" s="422"/>
      <c r="S194" s="422"/>
      <c r="T194" s="422"/>
      <c r="U194" s="422"/>
      <c r="V194" s="422"/>
      <c r="W194" s="422"/>
      <c r="X194" s="422"/>
      <c r="Y194" s="422"/>
    </row>
    <row r="195" spans="1:25" x14ac:dyDescent="0.25">
      <c r="A195" s="936"/>
      <c r="B195" s="938"/>
      <c r="C195" s="46" t="s">
        <v>193</v>
      </c>
      <c r="D195" s="35"/>
      <c r="E195" s="156"/>
      <c r="F195" s="704"/>
      <c r="G195" s="34"/>
      <c r="H195" s="850"/>
      <c r="I195" s="836"/>
      <c r="K195" s="79"/>
      <c r="M195" s="31"/>
      <c r="N195" s="28"/>
      <c r="O195" s="422"/>
      <c r="P195" s="422"/>
      <c r="Q195" s="422"/>
      <c r="R195" s="422"/>
      <c r="S195" s="422"/>
      <c r="T195" s="422"/>
      <c r="U195" s="422"/>
      <c r="V195" s="422"/>
      <c r="W195" s="422"/>
      <c r="X195" s="422"/>
      <c r="Y195" s="422"/>
    </row>
    <row r="196" spans="1:25" x14ac:dyDescent="0.25">
      <c r="A196" s="936"/>
      <c r="B196" s="938"/>
      <c r="C196" s="48" t="s">
        <v>282</v>
      </c>
      <c r="D196" s="38">
        <v>3</v>
      </c>
      <c r="E196" s="431">
        <f>[1]M7!H88</f>
        <v>497.62</v>
      </c>
      <c r="F196" s="704"/>
      <c r="G196" s="37" t="s">
        <v>721</v>
      </c>
      <c r="H196" s="850"/>
      <c r="I196" s="836"/>
      <c r="K196" s="79"/>
      <c r="M196" s="31"/>
      <c r="N196" s="28"/>
      <c r="O196" s="422"/>
      <c r="P196" s="422"/>
      <c r="Q196" s="422"/>
      <c r="R196" s="422"/>
      <c r="S196" s="422"/>
      <c r="T196" s="422"/>
      <c r="U196" s="422"/>
      <c r="V196" s="422"/>
      <c r="W196" s="422"/>
      <c r="X196" s="422"/>
      <c r="Y196" s="422"/>
    </row>
    <row r="197" spans="1:25" x14ac:dyDescent="0.25">
      <c r="A197" s="936"/>
      <c r="B197" s="938"/>
      <c r="C197" s="48" t="s">
        <v>243</v>
      </c>
      <c r="D197" s="38">
        <v>4</v>
      </c>
      <c r="E197" s="431">
        <f>[1]M7!H89</f>
        <v>659.23</v>
      </c>
      <c r="F197" s="704"/>
      <c r="G197" s="37" t="s">
        <v>722</v>
      </c>
      <c r="H197" s="850"/>
      <c r="I197" s="836"/>
      <c r="K197" s="79"/>
      <c r="M197" s="31"/>
      <c r="N197" s="28"/>
    </row>
    <row r="198" spans="1:25" x14ac:dyDescent="0.25">
      <c r="A198" s="936"/>
      <c r="B198" s="938"/>
      <c r="C198" s="46" t="s">
        <v>200</v>
      </c>
      <c r="D198" s="35">
        <f>[1]Base!AA30</f>
        <v>11</v>
      </c>
      <c r="E198" s="431"/>
      <c r="F198" s="704"/>
      <c r="G198" s="37"/>
      <c r="H198" s="850"/>
      <c r="I198" s="836"/>
      <c r="K198" s="79"/>
      <c r="M198" s="31"/>
      <c r="N198" s="28"/>
    </row>
    <row r="199" spans="1:25" ht="15.75" thickBot="1" x14ac:dyDescent="0.3">
      <c r="A199" s="936"/>
      <c r="B199" s="939"/>
      <c r="C199" s="49" t="s">
        <v>203</v>
      </c>
      <c r="D199" s="40">
        <f>[1]Base!AC30</f>
        <v>20</v>
      </c>
      <c r="E199" s="247"/>
      <c r="F199" s="751"/>
      <c r="G199" s="39"/>
      <c r="H199" s="851"/>
      <c r="I199" s="837"/>
      <c r="K199" s="79"/>
      <c r="M199" s="31"/>
      <c r="N199" s="28"/>
    </row>
    <row r="200" spans="1:25" x14ac:dyDescent="0.25">
      <c r="A200" s="935">
        <v>28</v>
      </c>
      <c r="B200" s="937" t="s">
        <v>146</v>
      </c>
      <c r="C200" s="45" t="s">
        <v>191</v>
      </c>
      <c r="D200" s="33"/>
      <c r="E200" s="242"/>
      <c r="F200" s="750">
        <f>SUM(E200:E207)</f>
        <v>3098.4800000000005</v>
      </c>
      <c r="G200" s="32"/>
      <c r="H200" s="940" t="s">
        <v>723</v>
      </c>
      <c r="I200" s="835"/>
      <c r="K200" s="31"/>
      <c r="M200" s="31"/>
      <c r="N200" s="28"/>
    </row>
    <row r="201" spans="1:25" x14ac:dyDescent="0.25">
      <c r="A201" s="936"/>
      <c r="B201" s="938"/>
      <c r="C201" s="46" t="s">
        <v>190</v>
      </c>
      <c r="D201" s="35"/>
      <c r="E201" s="156"/>
      <c r="F201" s="704"/>
      <c r="G201" s="36">
        <v>5</v>
      </c>
      <c r="H201" s="850"/>
      <c r="I201" s="836"/>
      <c r="K201" s="31"/>
      <c r="M201" s="31"/>
      <c r="N201" s="28"/>
    </row>
    <row r="202" spans="1:25" x14ac:dyDescent="0.25">
      <c r="A202" s="936"/>
      <c r="B202" s="938"/>
      <c r="C202" s="47" t="s">
        <v>189</v>
      </c>
      <c r="D202" s="35">
        <v>3</v>
      </c>
      <c r="E202" s="156">
        <f>[1]M7!H92</f>
        <v>861.11000000000013</v>
      </c>
      <c r="F202" s="704"/>
      <c r="G202" s="34" t="s">
        <v>725</v>
      </c>
      <c r="H202" s="850"/>
      <c r="I202" s="836"/>
      <c r="K202" s="31"/>
      <c r="M202" s="31"/>
      <c r="N202" s="28"/>
    </row>
    <row r="203" spans="1:25" x14ac:dyDescent="0.25">
      <c r="A203" s="936"/>
      <c r="B203" s="938"/>
      <c r="C203" s="46" t="s">
        <v>193</v>
      </c>
      <c r="D203" s="35"/>
      <c r="E203" s="156"/>
      <c r="F203" s="704"/>
      <c r="G203" s="34"/>
      <c r="H203" s="850"/>
      <c r="I203" s="836"/>
      <c r="K203" s="31"/>
      <c r="M203" s="31"/>
      <c r="N203" s="28"/>
    </row>
    <row r="204" spans="1:25" x14ac:dyDescent="0.25">
      <c r="A204" s="936"/>
      <c r="B204" s="938"/>
      <c r="C204" s="48" t="s">
        <v>282</v>
      </c>
      <c r="D204" s="38"/>
      <c r="E204" s="431">
        <f>[1]M7!H93</f>
        <v>1027.6500000000001</v>
      </c>
      <c r="F204" s="704"/>
      <c r="G204" s="37"/>
      <c r="H204" s="850"/>
      <c r="I204" s="836"/>
      <c r="K204" s="31"/>
      <c r="M204" s="31"/>
      <c r="N204" s="28"/>
    </row>
    <row r="205" spans="1:25" x14ac:dyDescent="0.25">
      <c r="A205" s="936"/>
      <c r="B205" s="938"/>
      <c r="C205" s="48" t="s">
        <v>243</v>
      </c>
      <c r="D205" s="38">
        <v>6</v>
      </c>
      <c r="E205" s="431">
        <f>[1]M7!H91</f>
        <v>1209.7200000000003</v>
      </c>
      <c r="F205" s="704"/>
      <c r="G205" s="37" t="s">
        <v>724</v>
      </c>
      <c r="H205" s="850"/>
      <c r="I205" s="836"/>
      <c r="K205" s="31"/>
      <c r="M205" s="31"/>
      <c r="N205" s="28"/>
    </row>
    <row r="206" spans="1:25" x14ac:dyDescent="0.25">
      <c r="A206" s="936"/>
      <c r="B206" s="938"/>
      <c r="C206" s="46" t="s">
        <v>200</v>
      </c>
      <c r="D206" s="35">
        <f>[1]Base!AA31</f>
        <v>17</v>
      </c>
      <c r="E206" s="431"/>
      <c r="F206" s="704"/>
      <c r="G206" s="37"/>
      <c r="H206" s="850"/>
      <c r="I206" s="836"/>
      <c r="K206" s="31"/>
      <c r="M206" s="31"/>
      <c r="N206" s="28"/>
    </row>
    <row r="207" spans="1:25" ht="15.75" thickBot="1" x14ac:dyDescent="0.3">
      <c r="A207" s="936"/>
      <c r="B207" s="939"/>
      <c r="C207" s="49" t="s">
        <v>203</v>
      </c>
      <c r="D207" s="40">
        <f>[1]Base!AC31</f>
        <v>80</v>
      </c>
      <c r="E207" s="247"/>
      <c r="F207" s="751"/>
      <c r="G207" s="39"/>
      <c r="H207" s="851"/>
      <c r="I207" s="837"/>
      <c r="K207" s="31"/>
      <c r="M207" s="31"/>
      <c r="N207" s="28"/>
    </row>
    <row r="208" spans="1:25" x14ac:dyDescent="0.25">
      <c r="A208" s="935">
        <v>29</v>
      </c>
      <c r="B208" s="937" t="s">
        <v>149</v>
      </c>
      <c r="C208" s="45" t="s">
        <v>191</v>
      </c>
      <c r="D208" s="33"/>
      <c r="E208" s="242"/>
      <c r="F208" s="750">
        <f>SUM(E208:E214)</f>
        <v>2163.87</v>
      </c>
      <c r="G208" s="32"/>
      <c r="H208" s="940" t="s">
        <v>726</v>
      </c>
      <c r="I208" s="835"/>
      <c r="K208" s="31"/>
      <c r="M208" s="31"/>
      <c r="N208" s="28"/>
    </row>
    <row r="209" spans="1:14" x14ac:dyDescent="0.25">
      <c r="A209" s="936"/>
      <c r="B209" s="938"/>
      <c r="C209" s="46" t="s">
        <v>190</v>
      </c>
      <c r="D209" s="35">
        <v>12</v>
      </c>
      <c r="E209" s="156">
        <f>[1]M7!O95</f>
        <v>1127.57</v>
      </c>
      <c r="F209" s="704"/>
      <c r="G209" s="34" t="s">
        <v>727</v>
      </c>
      <c r="H209" s="850"/>
      <c r="I209" s="836"/>
      <c r="K209" s="31"/>
      <c r="M209" s="31"/>
      <c r="N209" s="28"/>
    </row>
    <row r="210" spans="1:14" x14ac:dyDescent="0.25">
      <c r="A210" s="936"/>
      <c r="B210" s="938"/>
      <c r="C210" s="47" t="s">
        <v>189</v>
      </c>
      <c r="D210" s="35">
        <v>2</v>
      </c>
      <c r="E210" s="156">
        <f>[1]M7!O96</f>
        <v>1036.3</v>
      </c>
      <c r="F210" s="704"/>
      <c r="G210" s="34" t="s">
        <v>728</v>
      </c>
      <c r="H210" s="850"/>
      <c r="I210" s="836"/>
      <c r="K210" s="31"/>
      <c r="M210" s="31"/>
      <c r="N210" s="28"/>
    </row>
    <row r="211" spans="1:14" x14ac:dyDescent="0.25">
      <c r="A211" s="936"/>
      <c r="B211" s="938"/>
      <c r="C211" s="46" t="s">
        <v>193</v>
      </c>
      <c r="D211" s="35"/>
      <c r="E211" s="156"/>
      <c r="F211" s="704"/>
      <c r="G211" s="34"/>
      <c r="H211" s="850"/>
      <c r="I211" s="836"/>
      <c r="K211" s="31"/>
      <c r="M211" s="31"/>
      <c r="N211" s="28"/>
    </row>
    <row r="212" spans="1:14" x14ac:dyDescent="0.25">
      <c r="A212" s="936"/>
      <c r="B212" s="938"/>
      <c r="C212" s="48" t="s">
        <v>243</v>
      </c>
      <c r="D212" s="38"/>
      <c r="E212" s="431"/>
      <c r="F212" s="704"/>
      <c r="G212" s="37"/>
      <c r="H212" s="850"/>
      <c r="I212" s="836"/>
      <c r="K212" s="31"/>
      <c r="M212" s="31"/>
      <c r="N212" s="28"/>
    </row>
    <row r="213" spans="1:14" x14ac:dyDescent="0.25">
      <c r="A213" s="936"/>
      <c r="B213" s="938"/>
      <c r="C213" s="46" t="s">
        <v>200</v>
      </c>
      <c r="D213" s="35">
        <f>[1]Base!AA32</f>
        <v>11</v>
      </c>
      <c r="E213" s="431"/>
      <c r="F213" s="704"/>
      <c r="G213" s="37"/>
      <c r="H213" s="850"/>
      <c r="I213" s="836"/>
      <c r="K213" s="31"/>
      <c r="M213" s="31"/>
      <c r="N213" s="28"/>
    </row>
    <row r="214" spans="1:14" ht="15.75" thickBot="1" x14ac:dyDescent="0.3">
      <c r="A214" s="936"/>
      <c r="B214" s="939"/>
      <c r="C214" s="49" t="s">
        <v>203</v>
      </c>
      <c r="D214" s="40">
        <f>[1]Base!AC32</f>
        <v>0</v>
      </c>
      <c r="E214" s="247"/>
      <c r="F214" s="751"/>
      <c r="G214" s="39"/>
      <c r="H214" s="851"/>
      <c r="I214" s="837"/>
      <c r="K214" s="31"/>
      <c r="M214" s="31"/>
      <c r="N214" s="28"/>
    </row>
    <row r="215" spans="1:14" x14ac:dyDescent="0.25">
      <c r="A215" s="935">
        <v>30</v>
      </c>
      <c r="B215" s="937" t="s">
        <v>152</v>
      </c>
      <c r="C215" s="45" t="s">
        <v>191</v>
      </c>
      <c r="D215" s="33"/>
      <c r="E215" s="242"/>
      <c r="F215" s="750">
        <f>SUM(E215:E221)</f>
        <v>472.39</v>
      </c>
      <c r="G215" s="32"/>
      <c r="H215" s="849"/>
      <c r="I215" s="835"/>
      <c r="K215" s="31"/>
      <c r="M215" s="31"/>
      <c r="N215" s="28"/>
    </row>
    <row r="216" spans="1:14" x14ac:dyDescent="0.25">
      <c r="A216" s="936"/>
      <c r="B216" s="938"/>
      <c r="C216" s="46" t="s">
        <v>190</v>
      </c>
      <c r="D216" s="35"/>
      <c r="E216" s="156"/>
      <c r="F216" s="704"/>
      <c r="G216" s="34"/>
      <c r="H216" s="850"/>
      <c r="I216" s="836"/>
      <c r="K216" s="31"/>
      <c r="M216" s="31"/>
      <c r="N216" s="28"/>
    </row>
    <row r="217" spans="1:14" x14ac:dyDescent="0.25">
      <c r="A217" s="936"/>
      <c r="B217" s="938"/>
      <c r="C217" s="47" t="s">
        <v>189</v>
      </c>
      <c r="D217" s="35">
        <v>1</v>
      </c>
      <c r="E217" s="156">
        <f>[1]M7!D98</f>
        <v>472.39</v>
      </c>
      <c r="F217" s="704"/>
      <c r="G217" s="50">
        <v>31</v>
      </c>
      <c r="H217" s="850"/>
      <c r="I217" s="836"/>
      <c r="K217" s="31"/>
      <c r="M217" s="31"/>
      <c r="N217" s="28"/>
    </row>
    <row r="218" spans="1:14" x14ac:dyDescent="0.25">
      <c r="A218" s="936"/>
      <c r="B218" s="938"/>
      <c r="C218" s="46" t="s">
        <v>193</v>
      </c>
      <c r="D218" s="35"/>
      <c r="E218" s="156"/>
      <c r="F218" s="704"/>
      <c r="G218" s="34"/>
      <c r="H218" s="850"/>
      <c r="I218" s="836"/>
      <c r="K218" s="31"/>
      <c r="M218" s="31"/>
      <c r="N218" s="28"/>
    </row>
    <row r="219" spans="1:14" x14ac:dyDescent="0.25">
      <c r="A219" s="936"/>
      <c r="B219" s="938"/>
      <c r="C219" s="48" t="s">
        <v>243</v>
      </c>
      <c r="D219" s="38"/>
      <c r="E219" s="431"/>
      <c r="F219" s="704"/>
      <c r="G219" s="37"/>
      <c r="H219" s="850"/>
      <c r="I219" s="836"/>
      <c r="K219" s="31"/>
      <c r="M219" s="31"/>
      <c r="N219" s="28"/>
    </row>
    <row r="220" spans="1:14" x14ac:dyDescent="0.25">
      <c r="A220" s="936"/>
      <c r="B220" s="938"/>
      <c r="C220" s="46" t="s">
        <v>200</v>
      </c>
      <c r="D220" s="35">
        <f>[1]Base!AA33</f>
        <v>1</v>
      </c>
      <c r="E220" s="431"/>
      <c r="F220" s="704"/>
      <c r="G220" s="37"/>
      <c r="H220" s="850"/>
      <c r="I220" s="836"/>
      <c r="K220" s="31"/>
      <c r="M220" s="31"/>
      <c r="N220" s="28"/>
    </row>
    <row r="221" spans="1:14" ht="15.75" thickBot="1" x14ac:dyDescent="0.3">
      <c r="A221" s="936"/>
      <c r="B221" s="939"/>
      <c r="C221" s="49" t="s">
        <v>203</v>
      </c>
      <c r="D221" s="40">
        <f>[1]Base!AC33</f>
        <v>16</v>
      </c>
      <c r="E221" s="247"/>
      <c r="F221" s="751"/>
      <c r="G221" s="39"/>
      <c r="H221" s="851"/>
      <c r="I221" s="837"/>
      <c r="K221" s="31"/>
      <c r="M221" s="31"/>
      <c r="N221" s="28"/>
    </row>
    <row r="222" spans="1:14" x14ac:dyDescent="0.25">
      <c r="A222" s="935">
        <v>31</v>
      </c>
      <c r="B222" s="937" t="s">
        <v>155</v>
      </c>
      <c r="C222" s="45" t="s">
        <v>191</v>
      </c>
      <c r="D222" s="33"/>
      <c r="E222" s="242"/>
      <c r="F222" s="750">
        <f>SUM(E222:E228)</f>
        <v>995.79</v>
      </c>
      <c r="G222" s="32"/>
      <c r="H222" s="940" t="s">
        <v>729</v>
      </c>
      <c r="I222" s="835"/>
      <c r="K222" s="31"/>
      <c r="M222" s="31"/>
      <c r="N222" s="28"/>
    </row>
    <row r="223" spans="1:14" x14ac:dyDescent="0.25">
      <c r="A223" s="936"/>
      <c r="B223" s="938"/>
      <c r="C223" s="46" t="s">
        <v>190</v>
      </c>
      <c r="D223" s="35">
        <v>5</v>
      </c>
      <c r="E223" s="156">
        <f>'M7'!G100</f>
        <v>516</v>
      </c>
      <c r="F223" s="704"/>
      <c r="G223" s="34" t="s">
        <v>731</v>
      </c>
      <c r="H223" s="850"/>
      <c r="I223" s="836"/>
      <c r="K223" s="31"/>
      <c r="M223" s="31"/>
      <c r="N223" s="28"/>
    </row>
    <row r="224" spans="1:14" x14ac:dyDescent="0.25">
      <c r="A224" s="936"/>
      <c r="B224" s="938"/>
      <c r="C224" s="47" t="s">
        <v>189</v>
      </c>
      <c r="D224" s="35">
        <v>4</v>
      </c>
      <c r="E224" s="156">
        <f>'M7'!G101</f>
        <v>479.78999999999996</v>
      </c>
      <c r="F224" s="704"/>
      <c r="G224" s="34" t="s">
        <v>730</v>
      </c>
      <c r="H224" s="850"/>
      <c r="I224" s="836"/>
      <c r="K224" s="31"/>
      <c r="M224" s="31"/>
      <c r="N224" s="28"/>
    </row>
    <row r="225" spans="1:14" x14ac:dyDescent="0.25">
      <c r="A225" s="936"/>
      <c r="B225" s="938"/>
      <c r="C225" s="46" t="s">
        <v>193</v>
      </c>
      <c r="D225" s="35"/>
      <c r="E225" s="156"/>
      <c r="F225" s="704"/>
      <c r="G225" s="34"/>
      <c r="H225" s="850"/>
      <c r="I225" s="836"/>
      <c r="K225" s="31"/>
      <c r="M225" s="31"/>
      <c r="N225" s="28"/>
    </row>
    <row r="226" spans="1:14" x14ac:dyDescent="0.25">
      <c r="A226" s="936"/>
      <c r="B226" s="938"/>
      <c r="C226" s="48" t="s">
        <v>243</v>
      </c>
      <c r="D226" s="38"/>
      <c r="E226" s="431"/>
      <c r="F226" s="704"/>
      <c r="G226" s="37"/>
      <c r="H226" s="850"/>
      <c r="I226" s="836"/>
      <c r="K226" s="31"/>
      <c r="M226" s="31"/>
      <c r="N226" s="28"/>
    </row>
    <row r="227" spans="1:14" x14ac:dyDescent="0.25">
      <c r="A227" s="936"/>
      <c r="B227" s="938"/>
      <c r="C227" s="46" t="s">
        <v>200</v>
      </c>
      <c r="D227" s="35">
        <f>[1]Base!AA34</f>
        <v>11</v>
      </c>
      <c r="E227" s="431"/>
      <c r="F227" s="704"/>
      <c r="G227" s="37"/>
      <c r="H227" s="850"/>
      <c r="I227" s="836"/>
      <c r="K227" s="31"/>
      <c r="M227" s="31"/>
      <c r="N227" s="28"/>
    </row>
    <row r="228" spans="1:14" ht="15.75" thickBot="1" x14ac:dyDescent="0.3">
      <c r="A228" s="936"/>
      <c r="B228" s="939"/>
      <c r="C228" s="49" t="s">
        <v>203</v>
      </c>
      <c r="D228" s="40">
        <f>[1]Base!AC34</f>
        <v>58</v>
      </c>
      <c r="E228" s="247"/>
      <c r="F228" s="751"/>
      <c r="G228" s="39"/>
      <c r="H228" s="851"/>
      <c r="I228" s="837"/>
      <c r="K228" s="31"/>
      <c r="M228" s="31"/>
      <c r="N228" s="28"/>
    </row>
    <row r="229" spans="1:14" x14ac:dyDescent="0.25">
      <c r="A229" s="935">
        <v>32</v>
      </c>
      <c r="B229" s="938" t="s">
        <v>158</v>
      </c>
      <c r="C229" s="45" t="s">
        <v>191</v>
      </c>
      <c r="D229" s="33"/>
      <c r="E229" s="242"/>
      <c r="F229" s="750">
        <f>SUM(E229:E235)</f>
        <v>1630.85</v>
      </c>
      <c r="G229" s="32"/>
      <c r="H229" s="940" t="s">
        <v>732</v>
      </c>
      <c r="I229" s="835"/>
      <c r="K229" s="31"/>
      <c r="M229" s="31"/>
      <c r="N229" s="28"/>
    </row>
    <row r="230" spans="1:14" x14ac:dyDescent="0.25">
      <c r="A230" s="936"/>
      <c r="B230" s="938"/>
      <c r="C230" s="46" t="s">
        <v>190</v>
      </c>
      <c r="D230" s="35"/>
      <c r="E230" s="156">
        <f>'M7'!H103</f>
        <v>692.35</v>
      </c>
      <c r="F230" s="704"/>
      <c r="G230" s="34">
        <v>5</v>
      </c>
      <c r="H230" s="850"/>
      <c r="I230" s="836"/>
      <c r="K230" s="31"/>
      <c r="M230" s="31"/>
      <c r="N230" s="28"/>
    </row>
    <row r="231" spans="1:14" x14ac:dyDescent="0.25">
      <c r="A231" s="936"/>
      <c r="B231" s="938"/>
      <c r="C231" s="47" t="s">
        <v>189</v>
      </c>
      <c r="D231" s="35">
        <v>1</v>
      </c>
      <c r="E231" s="156">
        <f>'M7'!H104</f>
        <v>938.5</v>
      </c>
      <c r="F231" s="704"/>
      <c r="G231" s="34" t="s">
        <v>733</v>
      </c>
      <c r="H231" s="850"/>
      <c r="I231" s="836"/>
      <c r="K231" s="31"/>
      <c r="M231" s="31"/>
      <c r="N231" s="28"/>
    </row>
    <row r="232" spans="1:14" x14ac:dyDescent="0.25">
      <c r="A232" s="936"/>
      <c r="B232" s="938"/>
      <c r="C232" s="46" t="s">
        <v>193</v>
      </c>
      <c r="D232" s="35"/>
      <c r="E232" s="156"/>
      <c r="F232" s="704"/>
      <c r="G232" s="34"/>
      <c r="H232" s="850"/>
      <c r="I232" s="836"/>
      <c r="K232" s="31"/>
      <c r="M232" s="31"/>
      <c r="N232" s="28"/>
    </row>
    <row r="233" spans="1:14" x14ac:dyDescent="0.25">
      <c r="A233" s="936"/>
      <c r="B233" s="938"/>
      <c r="C233" s="48" t="s">
        <v>243</v>
      </c>
      <c r="D233" s="38"/>
      <c r="E233" s="431"/>
      <c r="F233" s="704"/>
      <c r="G233" s="37"/>
      <c r="H233" s="850"/>
      <c r="I233" s="836"/>
      <c r="K233" s="31"/>
      <c r="M233" s="31"/>
      <c r="N233" s="28"/>
    </row>
    <row r="234" spans="1:14" x14ac:dyDescent="0.25">
      <c r="A234" s="936"/>
      <c r="B234" s="938"/>
      <c r="C234" s="46" t="s">
        <v>200</v>
      </c>
      <c r="D234" s="35">
        <f>[1]Base!AA35</f>
        <v>9</v>
      </c>
      <c r="E234" s="431"/>
      <c r="F234" s="704"/>
      <c r="G234" s="37"/>
      <c r="H234" s="850"/>
      <c r="I234" s="836"/>
      <c r="K234" s="31"/>
      <c r="M234" s="31"/>
      <c r="N234" s="28"/>
    </row>
    <row r="235" spans="1:14" ht="15.75" thickBot="1" x14ac:dyDescent="0.3">
      <c r="A235" s="936"/>
      <c r="B235" s="938"/>
      <c r="C235" s="49" t="s">
        <v>203</v>
      </c>
      <c r="D235" s="40">
        <f>[1]Base!AC35</f>
        <v>4</v>
      </c>
      <c r="E235" s="247"/>
      <c r="F235" s="751"/>
      <c r="G235" s="39"/>
      <c r="H235" s="851"/>
      <c r="I235" s="837"/>
      <c r="K235" s="31"/>
      <c r="M235" s="31"/>
      <c r="N235" s="28"/>
    </row>
    <row r="236" spans="1:14" x14ac:dyDescent="0.25">
      <c r="A236" s="935">
        <v>33</v>
      </c>
      <c r="B236" s="937" t="s">
        <v>161</v>
      </c>
      <c r="C236" s="45" t="s">
        <v>191</v>
      </c>
      <c r="D236" s="33"/>
      <c r="E236" s="242"/>
      <c r="F236" s="750">
        <f>SUM(E236:E242)</f>
        <v>538.02</v>
      </c>
      <c r="G236" s="32"/>
      <c r="H236" s="940" t="s">
        <v>734</v>
      </c>
      <c r="I236" s="835"/>
      <c r="K236" s="31"/>
      <c r="M236" s="31"/>
      <c r="N236" s="28"/>
    </row>
    <row r="237" spans="1:14" x14ac:dyDescent="0.25">
      <c r="A237" s="936"/>
      <c r="B237" s="938"/>
      <c r="C237" s="46" t="s">
        <v>190</v>
      </c>
      <c r="D237" s="35">
        <v>2</v>
      </c>
      <c r="E237" s="156">
        <f>[1]M7!E106</f>
        <v>386.82</v>
      </c>
      <c r="F237" s="704"/>
      <c r="G237" s="34" t="s">
        <v>735</v>
      </c>
      <c r="H237" s="850"/>
      <c r="I237" s="836"/>
      <c r="K237" s="31"/>
      <c r="M237" s="31"/>
      <c r="N237" s="28"/>
    </row>
    <row r="238" spans="1:14" x14ac:dyDescent="0.25">
      <c r="A238" s="936"/>
      <c r="B238" s="938"/>
      <c r="C238" s="47" t="s">
        <v>189</v>
      </c>
      <c r="D238" s="35">
        <v>1</v>
      </c>
      <c r="E238" s="156">
        <f>[1]M7!E107</f>
        <v>151.19999999999999</v>
      </c>
      <c r="F238" s="704"/>
      <c r="G238" s="34" t="s">
        <v>733</v>
      </c>
      <c r="H238" s="850"/>
      <c r="I238" s="836"/>
      <c r="K238" s="31"/>
      <c r="M238" s="31"/>
      <c r="N238" s="28"/>
    </row>
    <row r="239" spans="1:14" x14ac:dyDescent="0.25">
      <c r="A239" s="936"/>
      <c r="B239" s="938"/>
      <c r="C239" s="46" t="s">
        <v>193</v>
      </c>
      <c r="D239" s="35"/>
      <c r="E239" s="156"/>
      <c r="F239" s="704"/>
      <c r="G239" s="34"/>
      <c r="H239" s="850"/>
      <c r="I239" s="836"/>
      <c r="K239" s="31"/>
      <c r="M239" s="31"/>
      <c r="N239" s="28"/>
    </row>
    <row r="240" spans="1:14" x14ac:dyDescent="0.25">
      <c r="A240" s="936"/>
      <c r="B240" s="938"/>
      <c r="C240" s="48" t="s">
        <v>243</v>
      </c>
      <c r="D240" s="38"/>
      <c r="E240" s="431"/>
      <c r="F240" s="704"/>
      <c r="G240" s="37"/>
      <c r="H240" s="850"/>
      <c r="I240" s="836"/>
      <c r="K240" s="31"/>
      <c r="M240" s="31"/>
      <c r="N240" s="28"/>
    </row>
    <row r="241" spans="1:14" x14ac:dyDescent="0.25">
      <c r="A241" s="936"/>
      <c r="B241" s="938"/>
      <c r="C241" s="46" t="s">
        <v>200</v>
      </c>
      <c r="D241" s="35">
        <f>[1]Base!AA36</f>
        <v>2</v>
      </c>
      <c r="E241" s="431"/>
      <c r="F241" s="704"/>
      <c r="G241" s="37"/>
      <c r="H241" s="850"/>
      <c r="I241" s="836"/>
      <c r="K241" s="31"/>
      <c r="M241" s="31"/>
      <c r="N241" s="28"/>
    </row>
    <row r="242" spans="1:14" ht="15.75" thickBot="1" x14ac:dyDescent="0.3">
      <c r="A242" s="936"/>
      <c r="B242" s="939"/>
      <c r="C242" s="49" t="s">
        <v>203</v>
      </c>
      <c r="D242" s="40">
        <f>[1]Base!AC36</f>
        <v>17</v>
      </c>
      <c r="E242" s="247"/>
      <c r="F242" s="751"/>
      <c r="G242" s="39"/>
      <c r="H242" s="851"/>
      <c r="I242" s="837"/>
      <c r="K242" s="31"/>
      <c r="M242" s="31"/>
      <c r="N242" s="28"/>
    </row>
    <row r="243" spans="1:14" x14ac:dyDescent="0.25">
      <c r="A243" s="935">
        <v>34</v>
      </c>
      <c r="B243" s="938" t="s">
        <v>164</v>
      </c>
      <c r="C243" s="45" t="s">
        <v>191</v>
      </c>
      <c r="D243" s="33"/>
      <c r="E243" s="242"/>
      <c r="F243" s="750">
        <f>SUM(E243:E249)</f>
        <v>448.86</v>
      </c>
      <c r="G243" s="32"/>
      <c r="H243" s="849"/>
      <c r="I243" s="835"/>
      <c r="K243" s="31"/>
      <c r="M243" s="31"/>
      <c r="N243" s="28"/>
    </row>
    <row r="244" spans="1:14" x14ac:dyDescent="0.25">
      <c r="A244" s="936"/>
      <c r="B244" s="938"/>
      <c r="C244" s="46" t="s">
        <v>190</v>
      </c>
      <c r="D244" s="35">
        <v>2</v>
      </c>
      <c r="E244" s="156">
        <f>[1]M7!D109</f>
        <v>140</v>
      </c>
      <c r="F244" s="704"/>
      <c r="G244" s="34" t="s">
        <v>737</v>
      </c>
      <c r="H244" s="850"/>
      <c r="I244" s="836"/>
      <c r="K244" s="31"/>
      <c r="M244" s="31"/>
      <c r="N244" s="28"/>
    </row>
    <row r="245" spans="1:14" x14ac:dyDescent="0.25">
      <c r="A245" s="936"/>
      <c r="B245" s="938"/>
      <c r="C245" s="47" t="s">
        <v>189</v>
      </c>
      <c r="D245" s="35">
        <v>2</v>
      </c>
      <c r="E245" s="156">
        <f>[1]M7!D110</f>
        <v>308.86</v>
      </c>
      <c r="F245" s="704"/>
      <c r="G245" s="34" t="s">
        <v>736</v>
      </c>
      <c r="H245" s="850"/>
      <c r="I245" s="836"/>
      <c r="K245" s="31"/>
      <c r="M245" s="31"/>
      <c r="N245" s="28"/>
    </row>
    <row r="246" spans="1:14" x14ac:dyDescent="0.25">
      <c r="A246" s="936"/>
      <c r="B246" s="938"/>
      <c r="C246" s="46" t="s">
        <v>193</v>
      </c>
      <c r="D246" s="35"/>
      <c r="E246" s="156"/>
      <c r="F246" s="704"/>
      <c r="G246" s="34"/>
      <c r="H246" s="850"/>
      <c r="I246" s="836"/>
      <c r="K246" s="31"/>
      <c r="M246" s="31"/>
      <c r="N246" s="28"/>
    </row>
    <row r="247" spans="1:14" x14ac:dyDescent="0.25">
      <c r="A247" s="936"/>
      <c r="B247" s="938"/>
      <c r="C247" s="48" t="s">
        <v>243</v>
      </c>
      <c r="D247" s="38"/>
      <c r="E247" s="431"/>
      <c r="F247" s="704"/>
      <c r="G247" s="37"/>
      <c r="H247" s="850"/>
      <c r="I247" s="836"/>
      <c r="K247" s="31"/>
      <c r="M247" s="31"/>
      <c r="N247" s="28"/>
    </row>
    <row r="248" spans="1:14" x14ac:dyDescent="0.25">
      <c r="A248" s="936"/>
      <c r="B248" s="938"/>
      <c r="C248" s="46" t="s">
        <v>200</v>
      </c>
      <c r="D248" s="35">
        <f>[1]Base!AA37</f>
        <v>4</v>
      </c>
      <c r="E248" s="431"/>
      <c r="F248" s="704"/>
      <c r="G248" s="37"/>
      <c r="H248" s="850"/>
      <c r="I248" s="836"/>
      <c r="K248" s="31"/>
      <c r="M248" s="31"/>
      <c r="N248" s="28"/>
    </row>
    <row r="249" spans="1:14" ht="15.75" thickBot="1" x14ac:dyDescent="0.3">
      <c r="A249" s="941"/>
      <c r="B249" s="939"/>
      <c r="C249" s="49" t="s">
        <v>203</v>
      </c>
      <c r="D249" s="40">
        <f>[1]Base!AC37</f>
        <v>14</v>
      </c>
      <c r="E249" s="247"/>
      <c r="F249" s="751"/>
      <c r="G249" s="39"/>
      <c r="H249" s="851"/>
      <c r="I249" s="837"/>
      <c r="K249" s="31"/>
      <c r="M249" s="31"/>
      <c r="N249" s="28"/>
    </row>
    <row r="250" spans="1:14" x14ac:dyDescent="0.25">
      <c r="A250" s="935">
        <v>35</v>
      </c>
      <c r="B250" s="938" t="s">
        <v>166</v>
      </c>
      <c r="C250" s="45" t="s">
        <v>191</v>
      </c>
      <c r="D250" s="33"/>
      <c r="E250" s="242"/>
      <c r="F250" s="750">
        <f>SUM(E250:E256)</f>
        <v>1912.3300000000002</v>
      </c>
      <c r="G250" s="32"/>
      <c r="H250" s="940" t="s">
        <v>734</v>
      </c>
      <c r="I250" s="835"/>
      <c r="K250" s="31"/>
      <c r="M250" s="31"/>
      <c r="N250" s="28"/>
    </row>
    <row r="251" spans="1:14" x14ac:dyDescent="0.25">
      <c r="A251" s="936"/>
      <c r="B251" s="938"/>
      <c r="C251" s="46" t="s">
        <v>190</v>
      </c>
      <c r="D251" s="35"/>
      <c r="E251" s="156">
        <f>[1]M7!H112</f>
        <v>849.69</v>
      </c>
      <c r="F251" s="704"/>
      <c r="G251" s="34"/>
      <c r="H251" s="850"/>
      <c r="I251" s="836"/>
      <c r="K251" s="31"/>
      <c r="M251" s="31"/>
      <c r="N251" s="28"/>
    </row>
    <row r="252" spans="1:14" x14ac:dyDescent="0.25">
      <c r="A252" s="936"/>
      <c r="B252" s="938"/>
      <c r="C252" s="47" t="s">
        <v>189</v>
      </c>
      <c r="D252" s="35">
        <v>1</v>
      </c>
      <c r="E252" s="156">
        <f>[1]M7!H113</f>
        <v>1062.6400000000001</v>
      </c>
      <c r="F252" s="704"/>
      <c r="G252" s="50">
        <v>30</v>
      </c>
      <c r="H252" s="850"/>
      <c r="I252" s="836"/>
      <c r="K252" s="31"/>
      <c r="M252" s="31"/>
      <c r="N252" s="28"/>
    </row>
    <row r="253" spans="1:14" x14ac:dyDescent="0.25">
      <c r="A253" s="936"/>
      <c r="B253" s="938"/>
      <c r="C253" s="46" t="s">
        <v>193</v>
      </c>
      <c r="D253" s="35"/>
      <c r="E253" s="156"/>
      <c r="F253" s="704"/>
      <c r="G253" s="34"/>
      <c r="H253" s="850"/>
      <c r="I253" s="836"/>
      <c r="K253" s="31"/>
      <c r="M253" s="31"/>
      <c r="N253" s="28"/>
    </row>
    <row r="254" spans="1:14" x14ac:dyDescent="0.25">
      <c r="A254" s="936"/>
      <c r="B254" s="938"/>
      <c r="C254" s="48" t="s">
        <v>243</v>
      </c>
      <c r="D254" s="38"/>
      <c r="E254" s="431"/>
      <c r="F254" s="704"/>
      <c r="G254" s="37"/>
      <c r="H254" s="850"/>
      <c r="I254" s="836"/>
      <c r="K254" s="31"/>
      <c r="M254" s="31"/>
      <c r="N254" s="28"/>
    </row>
    <row r="255" spans="1:14" x14ac:dyDescent="0.25">
      <c r="A255" s="936"/>
      <c r="B255" s="938"/>
      <c r="C255" s="46" t="s">
        <v>200</v>
      </c>
      <c r="D255" s="35">
        <f>[1]Base!AA38</f>
        <v>12</v>
      </c>
      <c r="E255" s="431"/>
      <c r="F255" s="704"/>
      <c r="G255" s="37"/>
      <c r="H255" s="850"/>
      <c r="I255" s="836"/>
      <c r="K255" s="31"/>
      <c r="M255" s="31"/>
      <c r="N255" s="28"/>
    </row>
    <row r="256" spans="1:14" ht="15.75" thickBot="1" x14ac:dyDescent="0.3">
      <c r="A256" s="941"/>
      <c r="B256" s="939"/>
      <c r="C256" s="49" t="s">
        <v>203</v>
      </c>
      <c r="D256" s="40">
        <f>[1]Base!AC38</f>
        <v>0</v>
      </c>
      <c r="E256" s="247"/>
      <c r="F256" s="751"/>
      <c r="G256" s="39"/>
      <c r="H256" s="851"/>
      <c r="I256" s="837"/>
      <c r="K256" s="31"/>
      <c r="M256" s="31"/>
      <c r="N256" s="28"/>
    </row>
    <row r="257" spans="1:14" x14ac:dyDescent="0.25">
      <c r="A257" s="935">
        <v>36</v>
      </c>
      <c r="B257" s="938" t="s">
        <v>168</v>
      </c>
      <c r="C257" s="45" t="s">
        <v>191</v>
      </c>
      <c r="D257" s="33"/>
      <c r="E257" s="242"/>
      <c r="F257" s="750">
        <f>SUM(E257:E263)</f>
        <v>2023.67</v>
      </c>
      <c r="G257" s="32"/>
      <c r="H257" s="940" t="s">
        <v>738</v>
      </c>
      <c r="I257" s="835"/>
      <c r="K257" s="31"/>
      <c r="M257" s="31"/>
      <c r="N257" s="28"/>
    </row>
    <row r="258" spans="1:14" x14ac:dyDescent="0.25">
      <c r="A258" s="936"/>
      <c r="B258" s="938"/>
      <c r="C258" s="46" t="s">
        <v>190</v>
      </c>
      <c r="D258" s="35">
        <v>6</v>
      </c>
      <c r="E258" s="156">
        <f>[1]M7!I115</f>
        <v>1065.6000000000001</v>
      </c>
      <c r="F258" s="704"/>
      <c r="G258" s="34" t="s">
        <v>739</v>
      </c>
      <c r="H258" s="850"/>
      <c r="I258" s="836"/>
      <c r="K258" s="31"/>
      <c r="M258" s="31"/>
      <c r="N258" s="28"/>
    </row>
    <row r="259" spans="1:14" x14ac:dyDescent="0.25">
      <c r="A259" s="936"/>
      <c r="B259" s="938"/>
      <c r="C259" s="47" t="s">
        <v>189</v>
      </c>
      <c r="D259" s="35">
        <v>4</v>
      </c>
      <c r="E259" s="156">
        <f>[1]M7!I116</f>
        <v>958.06999999999994</v>
      </c>
      <c r="F259" s="704"/>
      <c r="G259" s="34" t="s">
        <v>740</v>
      </c>
      <c r="H259" s="850"/>
      <c r="I259" s="836"/>
      <c r="K259" s="31"/>
      <c r="M259" s="31"/>
      <c r="N259" s="28"/>
    </row>
    <row r="260" spans="1:14" x14ac:dyDescent="0.25">
      <c r="A260" s="936"/>
      <c r="B260" s="938"/>
      <c r="C260" s="46" t="s">
        <v>193</v>
      </c>
      <c r="D260" s="35"/>
      <c r="E260" s="156"/>
      <c r="F260" s="704"/>
      <c r="G260" s="34"/>
      <c r="H260" s="850"/>
      <c r="I260" s="836"/>
      <c r="K260" s="31"/>
      <c r="M260" s="31"/>
      <c r="N260" s="28"/>
    </row>
    <row r="261" spans="1:14" x14ac:dyDescent="0.25">
      <c r="A261" s="936"/>
      <c r="B261" s="938"/>
      <c r="C261" s="48" t="s">
        <v>243</v>
      </c>
      <c r="D261" s="38"/>
      <c r="E261" s="431"/>
      <c r="F261" s="704"/>
      <c r="G261" s="37"/>
      <c r="H261" s="850"/>
      <c r="I261" s="836"/>
      <c r="K261" s="31"/>
      <c r="M261" s="31"/>
      <c r="N261" s="28"/>
    </row>
    <row r="262" spans="1:14" x14ac:dyDescent="0.25">
      <c r="A262" s="936"/>
      <c r="B262" s="938"/>
      <c r="C262" s="46" t="s">
        <v>200</v>
      </c>
      <c r="D262" s="35">
        <f>[1]Base!AA39</f>
        <v>10</v>
      </c>
      <c r="E262" s="431"/>
      <c r="F262" s="704"/>
      <c r="G262" s="37"/>
      <c r="H262" s="850"/>
      <c r="I262" s="836"/>
      <c r="K262" s="31"/>
      <c r="M262" s="31"/>
      <c r="N262" s="28"/>
    </row>
    <row r="263" spans="1:14" ht="15.75" thickBot="1" x14ac:dyDescent="0.3">
      <c r="A263" s="941"/>
      <c r="B263" s="939"/>
      <c r="C263" s="49" t="s">
        <v>203</v>
      </c>
      <c r="D263" s="40">
        <f>[1]Base!AC39</f>
        <v>87</v>
      </c>
      <c r="E263" s="247"/>
      <c r="F263" s="751"/>
      <c r="G263" s="39"/>
      <c r="H263" s="851"/>
      <c r="I263" s="837"/>
      <c r="K263" s="31"/>
      <c r="M263" s="31"/>
      <c r="N263" s="28"/>
    </row>
    <row r="264" spans="1:14" x14ac:dyDescent="0.25">
      <c r="A264" s="935">
        <v>37</v>
      </c>
      <c r="B264" s="938" t="s">
        <v>170</v>
      </c>
      <c r="C264" s="45" t="s">
        <v>191</v>
      </c>
      <c r="D264" s="33"/>
      <c r="E264" s="242"/>
      <c r="F264" s="750">
        <f>SUM(E264:E270)</f>
        <v>2776.17</v>
      </c>
      <c r="G264" s="32"/>
      <c r="H264" s="940" t="s">
        <v>741</v>
      </c>
      <c r="I264" s="835"/>
      <c r="K264" s="31"/>
      <c r="M264" s="31"/>
      <c r="N264" s="28"/>
    </row>
    <row r="265" spans="1:14" x14ac:dyDescent="0.25">
      <c r="A265" s="936"/>
      <c r="B265" s="938"/>
      <c r="C265" s="46" t="s">
        <v>190</v>
      </c>
      <c r="D265" s="35">
        <v>6</v>
      </c>
      <c r="E265" s="156">
        <f>'M7'!K118</f>
        <v>1484.6299999999999</v>
      </c>
      <c r="F265" s="704"/>
      <c r="G265" s="34" t="s">
        <v>742</v>
      </c>
      <c r="H265" s="850"/>
      <c r="I265" s="836"/>
      <c r="K265" s="31"/>
      <c r="M265" s="31"/>
      <c r="N265" s="28"/>
    </row>
    <row r="266" spans="1:14" x14ac:dyDescent="0.25">
      <c r="A266" s="936"/>
      <c r="B266" s="938"/>
      <c r="C266" s="47" t="s">
        <v>189</v>
      </c>
      <c r="D266" s="35">
        <v>8</v>
      </c>
      <c r="E266" s="156">
        <f>'M7'!K119</f>
        <v>1291.54</v>
      </c>
      <c r="F266" s="704"/>
      <c r="G266" s="34" t="s">
        <v>743</v>
      </c>
      <c r="H266" s="850"/>
      <c r="I266" s="836"/>
      <c r="K266" s="31"/>
      <c r="M266" s="31"/>
      <c r="N266" s="28"/>
    </row>
    <row r="267" spans="1:14" x14ac:dyDescent="0.25">
      <c r="A267" s="936"/>
      <c r="B267" s="938"/>
      <c r="C267" s="46" t="s">
        <v>193</v>
      </c>
      <c r="D267" s="35"/>
      <c r="E267" s="156"/>
      <c r="F267" s="704"/>
      <c r="G267" s="34"/>
      <c r="H267" s="850"/>
      <c r="I267" s="836"/>
      <c r="K267" s="31"/>
      <c r="M267" s="31"/>
      <c r="N267" s="28"/>
    </row>
    <row r="268" spans="1:14" x14ac:dyDescent="0.25">
      <c r="A268" s="936"/>
      <c r="B268" s="938"/>
      <c r="C268" s="48" t="s">
        <v>243</v>
      </c>
      <c r="D268" s="38"/>
      <c r="E268" s="431"/>
      <c r="F268" s="704"/>
      <c r="G268" s="37"/>
      <c r="H268" s="850"/>
      <c r="I268" s="836"/>
      <c r="K268" s="31"/>
      <c r="M268" s="31"/>
      <c r="N268" s="28"/>
    </row>
    <row r="269" spans="1:14" x14ac:dyDescent="0.25">
      <c r="A269" s="936"/>
      <c r="B269" s="938"/>
      <c r="C269" s="46" t="s">
        <v>200</v>
      </c>
      <c r="D269" s="35">
        <f>[1]Base!AA40</f>
        <v>14</v>
      </c>
      <c r="E269" s="431"/>
      <c r="F269" s="704"/>
      <c r="G269" s="37"/>
      <c r="H269" s="850"/>
      <c r="I269" s="836"/>
      <c r="K269" s="31"/>
      <c r="M269" s="31"/>
      <c r="N269" s="28"/>
    </row>
    <row r="270" spans="1:14" ht="15.75" thickBot="1" x14ac:dyDescent="0.3">
      <c r="A270" s="941"/>
      <c r="B270" s="939"/>
      <c r="C270" s="49" t="s">
        <v>203</v>
      </c>
      <c r="D270" s="40">
        <f>[1]Base!AC40</f>
        <v>74</v>
      </c>
      <c r="E270" s="247"/>
      <c r="F270" s="751"/>
      <c r="G270" s="39"/>
      <c r="H270" s="851"/>
      <c r="I270" s="837"/>
      <c r="K270" s="31"/>
      <c r="M270" s="31"/>
      <c r="N270" s="28"/>
    </row>
    <row r="271" spans="1:14" x14ac:dyDescent="0.25">
      <c r="A271" s="935">
        <v>38</v>
      </c>
      <c r="B271" s="938" t="s">
        <v>172</v>
      </c>
      <c r="C271" s="45" t="s">
        <v>191</v>
      </c>
      <c r="D271" s="33"/>
      <c r="E271" s="242"/>
      <c r="F271" s="750">
        <f>SUM(E271:E277)</f>
        <v>1371.13</v>
      </c>
      <c r="G271" s="32"/>
      <c r="H271" s="940" t="s">
        <v>744</v>
      </c>
      <c r="I271" s="835"/>
      <c r="K271" s="31"/>
      <c r="M271" s="31"/>
      <c r="N271" s="28"/>
    </row>
    <row r="272" spans="1:14" x14ac:dyDescent="0.25">
      <c r="A272" s="936"/>
      <c r="B272" s="938"/>
      <c r="C272" s="46" t="s">
        <v>190</v>
      </c>
      <c r="D272" s="35">
        <v>5</v>
      </c>
      <c r="E272" s="156">
        <f>[1]M7!H121</f>
        <v>727.68000000000006</v>
      </c>
      <c r="F272" s="704"/>
      <c r="G272" s="34" t="s">
        <v>745</v>
      </c>
      <c r="H272" s="850"/>
      <c r="I272" s="836"/>
      <c r="K272" s="31"/>
      <c r="M272" s="31"/>
      <c r="N272" s="28"/>
    </row>
    <row r="273" spans="1:14" x14ac:dyDescent="0.25">
      <c r="A273" s="936"/>
      <c r="B273" s="938"/>
      <c r="C273" s="47" t="s">
        <v>189</v>
      </c>
      <c r="D273" s="35">
        <v>4</v>
      </c>
      <c r="E273" s="156">
        <f>[1]M7!H122</f>
        <v>643.44999999999993</v>
      </c>
      <c r="F273" s="704"/>
      <c r="G273" s="34" t="s">
        <v>746</v>
      </c>
      <c r="H273" s="850"/>
      <c r="I273" s="836"/>
      <c r="K273" s="31"/>
      <c r="M273" s="31"/>
      <c r="N273" s="28"/>
    </row>
    <row r="274" spans="1:14" x14ac:dyDescent="0.25">
      <c r="A274" s="936"/>
      <c r="B274" s="938"/>
      <c r="C274" s="46" t="s">
        <v>193</v>
      </c>
      <c r="D274" s="35"/>
      <c r="E274" s="156"/>
      <c r="F274" s="704"/>
      <c r="G274" s="34"/>
      <c r="H274" s="850"/>
      <c r="I274" s="836"/>
      <c r="K274" s="31"/>
      <c r="M274" s="31"/>
      <c r="N274" s="28"/>
    </row>
    <row r="275" spans="1:14" x14ac:dyDescent="0.25">
      <c r="A275" s="936"/>
      <c r="B275" s="938"/>
      <c r="C275" s="48" t="s">
        <v>243</v>
      </c>
      <c r="D275" s="38"/>
      <c r="E275" s="431"/>
      <c r="F275" s="704"/>
      <c r="G275" s="37"/>
      <c r="H275" s="850"/>
      <c r="I275" s="836"/>
      <c r="K275" s="31"/>
      <c r="M275" s="31"/>
      <c r="N275" s="28"/>
    </row>
    <row r="276" spans="1:14" x14ac:dyDescent="0.25">
      <c r="A276" s="936"/>
      <c r="B276" s="938"/>
      <c r="C276" s="46" t="s">
        <v>200</v>
      </c>
      <c r="D276" s="35">
        <f>[1]Base!AA41</f>
        <v>7</v>
      </c>
      <c r="E276" s="431"/>
      <c r="F276" s="704"/>
      <c r="G276" s="37"/>
      <c r="H276" s="850"/>
      <c r="I276" s="836"/>
      <c r="K276" s="31"/>
      <c r="M276" s="31"/>
      <c r="N276" s="28"/>
    </row>
    <row r="277" spans="1:14" ht="15.75" thickBot="1" x14ac:dyDescent="0.3">
      <c r="A277" s="941"/>
      <c r="B277" s="939"/>
      <c r="C277" s="49" t="s">
        <v>203</v>
      </c>
      <c r="D277" s="40">
        <f>[1]Base!AC41</f>
        <v>46</v>
      </c>
      <c r="E277" s="247"/>
      <c r="F277" s="751"/>
      <c r="G277" s="39"/>
      <c r="H277" s="851"/>
      <c r="I277" s="837"/>
      <c r="K277" s="31"/>
      <c r="M277" s="31"/>
      <c r="N277" s="28"/>
    </row>
    <row r="278" spans="1:14" x14ac:dyDescent="0.25">
      <c r="A278" s="935">
        <v>39</v>
      </c>
      <c r="B278" s="938" t="s">
        <v>174</v>
      </c>
      <c r="C278" s="45" t="s">
        <v>191</v>
      </c>
      <c r="D278" s="33"/>
      <c r="E278" s="242"/>
      <c r="F278" s="750">
        <f>SUM(E278:E284)</f>
        <v>1532.69</v>
      </c>
      <c r="G278" s="32"/>
      <c r="H278" s="940" t="s">
        <v>747</v>
      </c>
      <c r="I278" s="835"/>
      <c r="K278" s="31"/>
      <c r="M278" s="31"/>
      <c r="N278" s="28"/>
    </row>
    <row r="279" spans="1:14" x14ac:dyDescent="0.25">
      <c r="A279" s="936"/>
      <c r="B279" s="938"/>
      <c r="C279" s="46" t="s">
        <v>190</v>
      </c>
      <c r="D279" s="35">
        <v>2</v>
      </c>
      <c r="E279" s="156">
        <f>[1]M7!H124</f>
        <v>916.72</v>
      </c>
      <c r="F279" s="704"/>
      <c r="G279" s="34" t="s">
        <v>748</v>
      </c>
      <c r="H279" s="850"/>
      <c r="I279" s="836"/>
      <c r="K279" s="31"/>
      <c r="M279" s="31"/>
      <c r="N279" s="28"/>
    </row>
    <row r="280" spans="1:14" x14ac:dyDescent="0.25">
      <c r="A280" s="936"/>
      <c r="B280" s="938"/>
      <c r="C280" s="47" t="s">
        <v>189</v>
      </c>
      <c r="D280" s="35">
        <v>4</v>
      </c>
      <c r="E280" s="156">
        <f>[1]M7!H125</f>
        <v>615.97</v>
      </c>
      <c r="F280" s="704"/>
      <c r="G280" s="34" t="s">
        <v>749</v>
      </c>
      <c r="H280" s="850"/>
      <c r="I280" s="836"/>
      <c r="K280" s="31"/>
      <c r="M280" s="31"/>
      <c r="N280" s="28"/>
    </row>
    <row r="281" spans="1:14" x14ac:dyDescent="0.25">
      <c r="A281" s="936"/>
      <c r="B281" s="938"/>
      <c r="C281" s="46" t="s">
        <v>193</v>
      </c>
      <c r="D281" s="35"/>
      <c r="E281" s="156"/>
      <c r="F281" s="704"/>
      <c r="G281" s="34"/>
      <c r="H281" s="850"/>
      <c r="I281" s="836"/>
      <c r="K281" s="31"/>
      <c r="M281" s="31"/>
      <c r="N281" s="28"/>
    </row>
    <row r="282" spans="1:14" x14ac:dyDescent="0.25">
      <c r="A282" s="936"/>
      <c r="B282" s="938"/>
      <c r="C282" s="48" t="s">
        <v>243</v>
      </c>
      <c r="D282" s="38"/>
      <c r="E282" s="431"/>
      <c r="F282" s="704"/>
      <c r="G282" s="37"/>
      <c r="H282" s="850"/>
      <c r="I282" s="836"/>
      <c r="K282" s="31"/>
      <c r="M282" s="31"/>
      <c r="N282" s="28"/>
    </row>
    <row r="283" spans="1:14" x14ac:dyDescent="0.25">
      <c r="A283" s="936"/>
      <c r="B283" s="938"/>
      <c r="C283" s="46" t="s">
        <v>200</v>
      </c>
      <c r="D283" s="35">
        <f>[1]Base!AA42</f>
        <v>8</v>
      </c>
      <c r="E283" s="431"/>
      <c r="F283" s="704"/>
      <c r="G283" s="37"/>
      <c r="H283" s="850"/>
      <c r="I283" s="836"/>
      <c r="K283" s="31"/>
      <c r="M283" s="31"/>
      <c r="N283" s="28"/>
    </row>
    <row r="284" spans="1:14" ht="15.75" thickBot="1" x14ac:dyDescent="0.3">
      <c r="A284" s="941"/>
      <c r="B284" s="939"/>
      <c r="C284" s="49" t="s">
        <v>203</v>
      </c>
      <c r="D284" s="40">
        <f>[1]Base!AC42</f>
        <v>51</v>
      </c>
      <c r="E284" s="247"/>
      <c r="F284" s="751"/>
      <c r="G284" s="39"/>
      <c r="H284" s="851"/>
      <c r="I284" s="837"/>
      <c r="K284" s="31"/>
      <c r="M284" s="31"/>
      <c r="N284" s="28"/>
    </row>
    <row r="285" spans="1:14" x14ac:dyDescent="0.25">
      <c r="A285" s="935">
        <v>40</v>
      </c>
      <c r="B285" s="938" t="s">
        <v>176</v>
      </c>
      <c r="C285" s="45" t="s">
        <v>191</v>
      </c>
      <c r="D285" s="33"/>
      <c r="E285" s="242"/>
      <c r="F285" s="750">
        <f>SUM(E285:E291)</f>
        <v>4370.2700000000004</v>
      </c>
      <c r="G285" s="32"/>
      <c r="H285" s="940" t="s">
        <v>750</v>
      </c>
      <c r="I285" s="835"/>
      <c r="K285" s="31"/>
      <c r="M285" s="31"/>
      <c r="N285" s="28"/>
    </row>
    <row r="286" spans="1:14" x14ac:dyDescent="0.25">
      <c r="A286" s="936"/>
      <c r="B286" s="938"/>
      <c r="C286" s="46" t="s">
        <v>190</v>
      </c>
      <c r="D286" s="35">
        <v>9</v>
      </c>
      <c r="E286" s="156">
        <f>[1]M7!N127</f>
        <v>2018.19</v>
      </c>
      <c r="F286" s="704"/>
      <c r="G286" s="34" t="s">
        <v>751</v>
      </c>
      <c r="H286" s="850"/>
      <c r="I286" s="836"/>
      <c r="K286" s="31"/>
      <c r="M286" s="31"/>
      <c r="N286" s="28"/>
    </row>
    <row r="287" spans="1:14" x14ac:dyDescent="0.25">
      <c r="A287" s="936"/>
      <c r="B287" s="938"/>
      <c r="C287" s="47" t="s">
        <v>189</v>
      </c>
      <c r="D287" s="35">
        <v>8</v>
      </c>
      <c r="E287" s="156">
        <f>[1]M7!N128</f>
        <v>2352.08</v>
      </c>
      <c r="F287" s="704"/>
      <c r="G287" s="34" t="s">
        <v>752</v>
      </c>
      <c r="H287" s="850"/>
      <c r="I287" s="836"/>
      <c r="K287" s="31"/>
      <c r="M287" s="31"/>
      <c r="N287" s="28"/>
    </row>
    <row r="288" spans="1:14" x14ac:dyDescent="0.25">
      <c r="A288" s="936"/>
      <c r="B288" s="938"/>
      <c r="C288" s="46" t="s">
        <v>193</v>
      </c>
      <c r="D288" s="35"/>
      <c r="E288" s="156"/>
      <c r="F288" s="704"/>
      <c r="G288" s="34"/>
      <c r="H288" s="850"/>
      <c r="I288" s="836"/>
      <c r="K288" s="31"/>
      <c r="M288" s="31"/>
      <c r="N288" s="28"/>
    </row>
    <row r="289" spans="1:14" x14ac:dyDescent="0.25">
      <c r="A289" s="936"/>
      <c r="B289" s="938"/>
      <c r="C289" s="48" t="s">
        <v>243</v>
      </c>
      <c r="D289" s="38"/>
      <c r="E289" s="431"/>
      <c r="F289" s="704"/>
      <c r="G289" s="37"/>
      <c r="H289" s="850"/>
      <c r="I289" s="836"/>
      <c r="K289" s="31"/>
      <c r="M289" s="31"/>
      <c r="N289" s="28"/>
    </row>
    <row r="290" spans="1:14" x14ac:dyDescent="0.25">
      <c r="A290" s="936"/>
      <c r="B290" s="938"/>
      <c r="C290" s="46" t="s">
        <v>200</v>
      </c>
      <c r="D290" s="35">
        <f>[1]Base!AA43</f>
        <v>26</v>
      </c>
      <c r="E290" s="431"/>
      <c r="F290" s="704"/>
      <c r="G290" s="37"/>
      <c r="H290" s="850"/>
      <c r="I290" s="836"/>
      <c r="K290" s="31"/>
      <c r="M290" s="31"/>
      <c r="N290" s="28"/>
    </row>
    <row r="291" spans="1:14" ht="15.75" thickBot="1" x14ac:dyDescent="0.3">
      <c r="A291" s="941"/>
      <c r="B291" s="939"/>
      <c r="C291" s="49" t="s">
        <v>203</v>
      </c>
      <c r="D291" s="40">
        <f>[1]Base!AC43</f>
        <v>101</v>
      </c>
      <c r="E291" s="247"/>
      <c r="F291" s="751"/>
      <c r="G291" s="39"/>
      <c r="H291" s="851"/>
      <c r="I291" s="837"/>
      <c r="K291" s="31"/>
      <c r="M291" s="31"/>
      <c r="N291" s="28"/>
    </row>
    <row r="292" spans="1:14" x14ac:dyDescent="0.25">
      <c r="A292" s="935">
        <v>41</v>
      </c>
      <c r="B292" s="938" t="s">
        <v>178</v>
      </c>
      <c r="C292" s="45" t="s">
        <v>191</v>
      </c>
      <c r="D292" s="33"/>
      <c r="E292" s="242"/>
      <c r="F292" s="750">
        <f>SUM(E292:E298)</f>
        <v>3648.34</v>
      </c>
      <c r="G292" s="32"/>
      <c r="H292" s="940" t="s">
        <v>753</v>
      </c>
      <c r="I292" s="835"/>
      <c r="K292" s="31"/>
      <c r="M292" s="31"/>
      <c r="N292" s="28"/>
    </row>
    <row r="293" spans="1:14" x14ac:dyDescent="0.25">
      <c r="A293" s="936"/>
      <c r="B293" s="938"/>
      <c r="C293" s="46" t="s">
        <v>190</v>
      </c>
      <c r="D293" s="35">
        <v>8</v>
      </c>
      <c r="E293" s="156">
        <f>[1]M7!M130</f>
        <v>1712.65</v>
      </c>
      <c r="F293" s="704"/>
      <c r="G293" s="34" t="s">
        <v>754</v>
      </c>
      <c r="H293" s="850"/>
      <c r="I293" s="836"/>
      <c r="K293" s="31"/>
      <c r="M293" s="31"/>
      <c r="N293" s="28"/>
    </row>
    <row r="294" spans="1:14" x14ac:dyDescent="0.25">
      <c r="A294" s="936"/>
      <c r="B294" s="938"/>
      <c r="C294" s="47" t="s">
        <v>189</v>
      </c>
      <c r="D294" s="35">
        <v>8</v>
      </c>
      <c r="E294" s="156">
        <f>[1]M7!M131</f>
        <v>1935.69</v>
      </c>
      <c r="F294" s="704"/>
      <c r="G294" s="34" t="s">
        <v>755</v>
      </c>
      <c r="H294" s="850"/>
      <c r="I294" s="836"/>
      <c r="K294" s="31"/>
      <c r="M294" s="31"/>
      <c r="N294" s="28"/>
    </row>
    <row r="295" spans="1:14" x14ac:dyDescent="0.25">
      <c r="A295" s="936"/>
      <c r="B295" s="938"/>
      <c r="C295" s="46" t="s">
        <v>193</v>
      </c>
      <c r="D295" s="35"/>
      <c r="E295" s="156"/>
      <c r="F295" s="704"/>
      <c r="G295" s="34"/>
      <c r="H295" s="850"/>
      <c r="I295" s="836"/>
      <c r="K295" s="31"/>
      <c r="M295" s="31"/>
      <c r="N295" s="28"/>
    </row>
    <row r="296" spans="1:14" x14ac:dyDescent="0.25">
      <c r="A296" s="936"/>
      <c r="B296" s="938"/>
      <c r="C296" s="48" t="s">
        <v>243</v>
      </c>
      <c r="D296" s="38"/>
      <c r="E296" s="431"/>
      <c r="F296" s="704"/>
      <c r="G296" s="37"/>
      <c r="H296" s="850"/>
      <c r="I296" s="836"/>
      <c r="K296" s="31"/>
      <c r="M296" s="31"/>
      <c r="N296" s="28"/>
    </row>
    <row r="297" spans="1:14" x14ac:dyDescent="0.25">
      <c r="A297" s="936"/>
      <c r="B297" s="938"/>
      <c r="C297" s="46" t="s">
        <v>200</v>
      </c>
      <c r="D297" s="35">
        <f>[1]Base!AA44</f>
        <v>22</v>
      </c>
      <c r="E297" s="431"/>
      <c r="F297" s="704"/>
      <c r="G297" s="37"/>
      <c r="H297" s="850"/>
      <c r="I297" s="836"/>
      <c r="K297" s="31"/>
      <c r="M297" s="31"/>
      <c r="N297" s="28"/>
    </row>
    <row r="298" spans="1:14" ht="15.75" thickBot="1" x14ac:dyDescent="0.3">
      <c r="A298" s="941"/>
      <c r="B298" s="939"/>
      <c r="C298" s="49" t="s">
        <v>203</v>
      </c>
      <c r="D298" s="40">
        <f>[1]Base!AC44</f>
        <v>94</v>
      </c>
      <c r="E298" s="247"/>
      <c r="F298" s="751"/>
      <c r="G298" s="39"/>
      <c r="H298" s="851"/>
      <c r="I298" s="837"/>
      <c r="K298" s="31"/>
      <c r="M298" s="31"/>
      <c r="N298" s="28"/>
    </row>
    <row r="299" spans="1:14" x14ac:dyDescent="0.25">
      <c r="A299" s="935">
        <v>42</v>
      </c>
      <c r="B299" s="938" t="s">
        <v>180</v>
      </c>
      <c r="C299" s="45" t="s">
        <v>191</v>
      </c>
      <c r="D299" s="33"/>
      <c r="E299" s="242"/>
      <c r="F299" s="750">
        <f>SUM(E299:E305)</f>
        <v>3118.51</v>
      </c>
      <c r="G299" s="32"/>
      <c r="H299" s="940" t="s">
        <v>756</v>
      </c>
      <c r="I299" s="835"/>
      <c r="K299" s="31"/>
      <c r="M299" s="31"/>
      <c r="N299" s="28"/>
    </row>
    <row r="300" spans="1:14" x14ac:dyDescent="0.25">
      <c r="A300" s="936"/>
      <c r="B300" s="938"/>
      <c r="C300" s="46" t="s">
        <v>190</v>
      </c>
      <c r="D300" s="35">
        <v>6</v>
      </c>
      <c r="E300" s="156">
        <f>[1]M7!K133</f>
        <v>1628.94</v>
      </c>
      <c r="F300" s="704"/>
      <c r="G300" s="34" t="s">
        <v>757</v>
      </c>
      <c r="H300" s="850"/>
      <c r="I300" s="836"/>
      <c r="K300" s="31"/>
      <c r="M300" s="31"/>
      <c r="N300" s="28"/>
    </row>
    <row r="301" spans="1:14" x14ac:dyDescent="0.25">
      <c r="A301" s="936"/>
      <c r="B301" s="938"/>
      <c r="C301" s="47" t="s">
        <v>189</v>
      </c>
      <c r="D301" s="35">
        <v>8</v>
      </c>
      <c r="E301" s="156">
        <f>[1]M7!K134</f>
        <v>1489.5700000000002</v>
      </c>
      <c r="F301" s="704"/>
      <c r="G301" s="34" t="s">
        <v>758</v>
      </c>
      <c r="H301" s="850"/>
      <c r="I301" s="836"/>
      <c r="K301" s="31"/>
      <c r="M301" s="31"/>
      <c r="N301" s="28"/>
    </row>
    <row r="302" spans="1:14" x14ac:dyDescent="0.25">
      <c r="A302" s="936"/>
      <c r="B302" s="938"/>
      <c r="C302" s="46" t="s">
        <v>193</v>
      </c>
      <c r="D302" s="35"/>
      <c r="E302" s="156"/>
      <c r="F302" s="704"/>
      <c r="G302" s="34"/>
      <c r="H302" s="850"/>
      <c r="I302" s="836"/>
      <c r="K302" s="31"/>
      <c r="M302" s="31"/>
      <c r="N302" s="28"/>
    </row>
    <row r="303" spans="1:14" x14ac:dyDescent="0.25">
      <c r="A303" s="936"/>
      <c r="B303" s="938"/>
      <c r="C303" s="48" t="s">
        <v>243</v>
      </c>
      <c r="D303" s="38"/>
      <c r="E303" s="431"/>
      <c r="F303" s="704"/>
      <c r="G303" s="37"/>
      <c r="H303" s="850"/>
      <c r="I303" s="836"/>
      <c r="K303" s="31"/>
      <c r="M303" s="31"/>
      <c r="N303" s="28"/>
    </row>
    <row r="304" spans="1:14" x14ac:dyDescent="0.25">
      <c r="A304" s="936"/>
      <c r="B304" s="938"/>
      <c r="C304" s="46" t="s">
        <v>200</v>
      </c>
      <c r="D304" s="35">
        <f>[1]Base!AA45</f>
        <v>16</v>
      </c>
      <c r="E304" s="431"/>
      <c r="F304" s="704"/>
      <c r="G304" s="37"/>
      <c r="H304" s="850"/>
      <c r="I304" s="836"/>
      <c r="K304" s="31"/>
      <c r="M304" s="31"/>
      <c r="N304" s="28"/>
    </row>
    <row r="305" spans="1:14" ht="15.75" thickBot="1" x14ac:dyDescent="0.3">
      <c r="A305" s="936"/>
      <c r="B305" s="938"/>
      <c r="C305" s="48" t="s">
        <v>203</v>
      </c>
      <c r="D305" s="38">
        <f>[1]Base!AC45</f>
        <v>76</v>
      </c>
      <c r="E305" s="431"/>
      <c r="F305" s="751"/>
      <c r="G305" s="37"/>
      <c r="H305" s="850"/>
      <c r="I305" s="836"/>
      <c r="K305" s="31"/>
      <c r="M305" s="31"/>
      <c r="N305" s="28"/>
    </row>
    <row r="306" spans="1:14" x14ac:dyDescent="0.25">
      <c r="A306" s="437"/>
      <c r="B306" s="937" t="s">
        <v>817</v>
      </c>
      <c r="C306" s="45" t="s">
        <v>191</v>
      </c>
      <c r="D306" s="33"/>
      <c r="E306" s="242"/>
      <c r="F306" s="750">
        <f>SUM(E306:E312)</f>
        <v>1106.1500000000001</v>
      </c>
      <c r="G306" s="32"/>
      <c r="H306" s="849"/>
      <c r="I306" s="952"/>
      <c r="K306" s="31"/>
      <c r="M306" s="31"/>
      <c r="N306" s="28"/>
    </row>
    <row r="307" spans="1:14" x14ac:dyDescent="0.25">
      <c r="A307" s="438"/>
      <c r="B307" s="938"/>
      <c r="C307" s="46" t="s">
        <v>190</v>
      </c>
      <c r="D307" s="35">
        <v>3</v>
      </c>
      <c r="E307" s="156">
        <f>[1]M7!F136</f>
        <v>480.23</v>
      </c>
      <c r="F307" s="704"/>
      <c r="G307" s="549" t="s">
        <v>824</v>
      </c>
      <c r="H307" s="850"/>
      <c r="I307" s="953"/>
      <c r="K307" s="31"/>
      <c r="M307" s="31"/>
      <c r="N307" s="28"/>
    </row>
    <row r="308" spans="1:14" x14ac:dyDescent="0.25">
      <c r="A308" s="438">
        <v>43</v>
      </c>
      <c r="B308" s="938"/>
      <c r="C308" s="47" t="s">
        <v>189</v>
      </c>
      <c r="D308" s="35">
        <v>3</v>
      </c>
      <c r="E308" s="156">
        <f>[1]M7!F137</f>
        <v>625.92000000000007</v>
      </c>
      <c r="F308" s="704"/>
      <c r="G308" s="34" t="s">
        <v>825</v>
      </c>
      <c r="H308" s="850"/>
      <c r="I308" s="953"/>
      <c r="K308" s="31"/>
      <c r="M308" s="31"/>
      <c r="N308" s="28"/>
    </row>
    <row r="309" spans="1:14" x14ac:dyDescent="0.25">
      <c r="A309" s="438"/>
      <c r="B309" s="938"/>
      <c r="C309" s="46" t="s">
        <v>193</v>
      </c>
      <c r="D309" s="35"/>
      <c r="E309" s="156"/>
      <c r="F309" s="704"/>
      <c r="G309" s="34"/>
      <c r="H309" s="850"/>
      <c r="I309" s="953"/>
      <c r="K309" s="31"/>
      <c r="M309" s="31"/>
      <c r="N309" s="28"/>
    </row>
    <row r="310" spans="1:14" x14ac:dyDescent="0.25">
      <c r="A310" s="438"/>
      <c r="B310" s="938"/>
      <c r="C310" s="48" t="s">
        <v>243</v>
      </c>
      <c r="D310" s="35"/>
      <c r="E310" s="156"/>
      <c r="F310" s="704"/>
      <c r="G310" s="34"/>
      <c r="H310" s="850"/>
      <c r="I310" s="953"/>
      <c r="K310" s="31"/>
      <c r="M310" s="31"/>
      <c r="N310" s="28"/>
    </row>
    <row r="311" spans="1:14" x14ac:dyDescent="0.25">
      <c r="A311" s="438"/>
      <c r="B311" s="938"/>
      <c r="C311" s="46" t="s">
        <v>200</v>
      </c>
      <c r="D311" s="35">
        <v>7</v>
      </c>
      <c r="E311" s="156"/>
      <c r="F311" s="704"/>
      <c r="G311" s="34"/>
      <c r="H311" s="850"/>
      <c r="I311" s="953"/>
      <c r="K311" s="31"/>
      <c r="M311" s="31"/>
      <c r="N311" s="28"/>
    </row>
    <row r="312" spans="1:14" ht="15.75" thickBot="1" x14ac:dyDescent="0.3">
      <c r="A312" s="439"/>
      <c r="B312" s="939"/>
      <c r="C312" s="49" t="s">
        <v>203</v>
      </c>
      <c r="D312" s="40">
        <v>37</v>
      </c>
      <c r="E312" s="247"/>
      <c r="F312" s="751"/>
      <c r="G312" s="39"/>
      <c r="H312" s="851"/>
      <c r="I312" s="954"/>
      <c r="K312" s="31"/>
      <c r="M312" s="31"/>
      <c r="N312" s="28"/>
    </row>
    <row r="313" spans="1:14" x14ac:dyDescent="0.25">
      <c r="A313" s="936">
        <v>44</v>
      </c>
      <c r="B313" s="938" t="s">
        <v>181</v>
      </c>
      <c r="C313" s="52" t="s">
        <v>191</v>
      </c>
      <c r="D313" s="42"/>
      <c r="E313" s="245"/>
      <c r="F313" s="750">
        <f>SUM(E313:E319)</f>
        <v>8720.93</v>
      </c>
      <c r="G313" s="550"/>
      <c r="H313" s="951" t="s">
        <v>638</v>
      </c>
      <c r="I313" s="836"/>
      <c r="K313" s="31"/>
      <c r="M313" s="31"/>
      <c r="N313" s="28"/>
    </row>
    <row r="314" spans="1:14" x14ac:dyDescent="0.25">
      <c r="A314" s="936"/>
      <c r="B314" s="938"/>
      <c r="C314" s="46" t="s">
        <v>190</v>
      </c>
      <c r="D314" s="35">
        <v>11</v>
      </c>
      <c r="E314" s="156">
        <f>[1]M7!N139</f>
        <v>4019.98</v>
      </c>
      <c r="F314" s="704"/>
      <c r="G314" s="34" t="s">
        <v>639</v>
      </c>
      <c r="H314" s="850"/>
      <c r="I314" s="836"/>
      <c r="K314" s="31"/>
      <c r="M314" s="31"/>
      <c r="N314" s="28"/>
    </row>
    <row r="315" spans="1:14" x14ac:dyDescent="0.25">
      <c r="A315" s="936"/>
      <c r="B315" s="938"/>
      <c r="C315" s="47" t="s">
        <v>189</v>
      </c>
      <c r="D315" s="35">
        <v>9</v>
      </c>
      <c r="E315" s="156">
        <f>[1]M7!N140</f>
        <v>4700.95</v>
      </c>
      <c r="F315" s="704"/>
      <c r="G315" s="34" t="s">
        <v>640</v>
      </c>
      <c r="H315" s="850"/>
      <c r="I315" s="836"/>
      <c r="K315" s="31"/>
      <c r="M315" s="31"/>
      <c r="N315" s="28"/>
    </row>
    <row r="316" spans="1:14" x14ac:dyDescent="0.25">
      <c r="A316" s="936"/>
      <c r="B316" s="938"/>
      <c r="C316" s="46" t="s">
        <v>193</v>
      </c>
      <c r="D316" s="35"/>
      <c r="E316" s="156"/>
      <c r="F316" s="704"/>
      <c r="G316" s="34"/>
      <c r="H316" s="850"/>
      <c r="I316" s="836"/>
      <c r="K316" s="31"/>
      <c r="M316" s="31"/>
      <c r="N316" s="28"/>
    </row>
    <row r="317" spans="1:14" x14ac:dyDescent="0.25">
      <c r="A317" s="936"/>
      <c r="B317" s="938"/>
      <c r="C317" s="48" t="s">
        <v>243</v>
      </c>
      <c r="D317" s="38"/>
      <c r="E317" s="431"/>
      <c r="F317" s="704"/>
      <c r="G317" s="37"/>
      <c r="H317" s="850"/>
      <c r="I317" s="836"/>
      <c r="K317" s="31"/>
      <c r="M317" s="31"/>
      <c r="N317" s="28"/>
    </row>
    <row r="318" spans="1:14" x14ac:dyDescent="0.25">
      <c r="A318" s="936"/>
      <c r="B318" s="938"/>
      <c r="C318" s="46" t="s">
        <v>200</v>
      </c>
      <c r="D318" s="35">
        <v>50</v>
      </c>
      <c r="E318" s="431"/>
      <c r="F318" s="704"/>
      <c r="G318" s="37"/>
      <c r="H318" s="850"/>
      <c r="I318" s="836"/>
      <c r="K318" s="31"/>
      <c r="M318" s="31"/>
      <c r="N318" s="28"/>
    </row>
    <row r="319" spans="1:14" ht="15.75" thickBot="1" x14ac:dyDescent="0.3">
      <c r="A319" s="941"/>
      <c r="B319" s="939"/>
      <c r="C319" s="49" t="s">
        <v>203</v>
      </c>
      <c r="D319" s="40">
        <v>181</v>
      </c>
      <c r="E319" s="247"/>
      <c r="F319" s="751"/>
      <c r="G319" s="39"/>
      <c r="H319" s="851"/>
      <c r="I319" s="837"/>
      <c r="K319" s="31"/>
      <c r="M319" s="31"/>
      <c r="N319" s="28"/>
    </row>
    <row r="320" spans="1:14" x14ac:dyDescent="0.25">
      <c r="E320" s="434">
        <f>SUM(E3:E319)</f>
        <v>119812.56999999999</v>
      </c>
      <c r="F320" s="434">
        <f>SUM(F3:F313)</f>
        <v>119812.56999999998</v>
      </c>
    </row>
    <row r="321" spans="5:6" x14ac:dyDescent="0.25">
      <c r="E321" s="771">
        <f>E320/1000</f>
        <v>119.81256999999999</v>
      </c>
      <c r="F321" s="771"/>
    </row>
  </sheetData>
  <autoFilter ref="A2:X2" xr:uid="{00000000-0009-0000-0000-00000D000000}"/>
  <sortState xmlns:xlrd2="http://schemas.microsoft.com/office/spreadsheetml/2017/richdata2" ref="O78:Q122">
    <sortCondition descending="1" ref="P78:P122"/>
  </sortState>
  <mergeCells count="224">
    <mergeCell ref="E321:F321"/>
    <mergeCell ref="N1:Q1"/>
    <mergeCell ref="N77:Q77"/>
    <mergeCell ref="F285:F291"/>
    <mergeCell ref="I285:I291"/>
    <mergeCell ref="F292:F298"/>
    <mergeCell ref="I292:I298"/>
    <mergeCell ref="F299:F305"/>
    <mergeCell ref="I299:I305"/>
    <mergeCell ref="F306:F312"/>
    <mergeCell ref="I306:I312"/>
    <mergeCell ref="I215:I221"/>
    <mergeCell ref="F222:F228"/>
    <mergeCell ref="I222:I228"/>
    <mergeCell ref="F229:F235"/>
    <mergeCell ref="I229:I235"/>
    <mergeCell ref="F236:F242"/>
    <mergeCell ref="I236:I242"/>
    <mergeCell ref="F243:F249"/>
    <mergeCell ref="I243:I249"/>
    <mergeCell ref="I176:I183"/>
    <mergeCell ref="F184:F191"/>
    <mergeCell ref="I184:I191"/>
    <mergeCell ref="F192:F199"/>
    <mergeCell ref="A313:A319"/>
    <mergeCell ref="B313:B319"/>
    <mergeCell ref="F313:F319"/>
    <mergeCell ref="H313:H319"/>
    <mergeCell ref="I313:I319"/>
    <mergeCell ref="I250:I256"/>
    <mergeCell ref="F257:F263"/>
    <mergeCell ref="I257:I263"/>
    <mergeCell ref="F264:F270"/>
    <mergeCell ref="I264:I270"/>
    <mergeCell ref="F271:F277"/>
    <mergeCell ref="I271:I277"/>
    <mergeCell ref="F278:F284"/>
    <mergeCell ref="I278:I284"/>
    <mergeCell ref="B306:B312"/>
    <mergeCell ref="H306:H312"/>
    <mergeCell ref="A292:A298"/>
    <mergeCell ref="B292:B298"/>
    <mergeCell ref="H292:H298"/>
    <mergeCell ref="A299:A305"/>
    <mergeCell ref="B299:B305"/>
    <mergeCell ref="H299:H305"/>
    <mergeCell ref="A278:A284"/>
    <mergeCell ref="B278:B284"/>
    <mergeCell ref="I192:I199"/>
    <mergeCell ref="F200:F207"/>
    <mergeCell ref="I200:I207"/>
    <mergeCell ref="F208:F214"/>
    <mergeCell ref="I208:I214"/>
    <mergeCell ref="I138:I144"/>
    <mergeCell ref="F145:F151"/>
    <mergeCell ref="I145:I151"/>
    <mergeCell ref="F152:F159"/>
    <mergeCell ref="I152:I159"/>
    <mergeCell ref="F160:F167"/>
    <mergeCell ref="I160:I167"/>
    <mergeCell ref="F168:F175"/>
    <mergeCell ref="I168:I175"/>
    <mergeCell ref="I103:I109"/>
    <mergeCell ref="F110:F116"/>
    <mergeCell ref="I110:I116"/>
    <mergeCell ref="F117:F123"/>
    <mergeCell ref="I117:I123"/>
    <mergeCell ref="F124:F130"/>
    <mergeCell ref="I124:I130"/>
    <mergeCell ref="F131:F137"/>
    <mergeCell ref="I131:I137"/>
    <mergeCell ref="I68:I74"/>
    <mergeCell ref="F75:F81"/>
    <mergeCell ref="I75:I81"/>
    <mergeCell ref="F82:F88"/>
    <mergeCell ref="I82:I88"/>
    <mergeCell ref="F89:F95"/>
    <mergeCell ref="I89:I95"/>
    <mergeCell ref="F96:F102"/>
    <mergeCell ref="I96:I102"/>
    <mergeCell ref="I31:I37"/>
    <mergeCell ref="F38:F44"/>
    <mergeCell ref="I38:I44"/>
    <mergeCell ref="F45:F51"/>
    <mergeCell ref="I45:I51"/>
    <mergeCell ref="F52:F59"/>
    <mergeCell ref="I52:I59"/>
    <mergeCell ref="F60:F67"/>
    <mergeCell ref="I60:I67"/>
    <mergeCell ref="K1:L1"/>
    <mergeCell ref="F3:F9"/>
    <mergeCell ref="I3:I9"/>
    <mergeCell ref="F10:F16"/>
    <mergeCell ref="I10:I16"/>
    <mergeCell ref="F17:F23"/>
    <mergeCell ref="I17:I23"/>
    <mergeCell ref="F24:F30"/>
    <mergeCell ref="I24:I30"/>
    <mergeCell ref="A1:I1"/>
    <mergeCell ref="A17:A23"/>
    <mergeCell ref="B17:B23"/>
    <mergeCell ref="H17:H23"/>
    <mergeCell ref="A24:A30"/>
    <mergeCell ref="B24:B30"/>
    <mergeCell ref="H24:H30"/>
    <mergeCell ref="A3:A9"/>
    <mergeCell ref="B3:B9"/>
    <mergeCell ref="H3:H9"/>
    <mergeCell ref="A10:A16"/>
    <mergeCell ref="B10:B16"/>
    <mergeCell ref="H10:H16"/>
    <mergeCell ref="H278:H284"/>
    <mergeCell ref="A285:A291"/>
    <mergeCell ref="B285:B291"/>
    <mergeCell ref="H285:H291"/>
    <mergeCell ref="A264:A270"/>
    <mergeCell ref="B264:B270"/>
    <mergeCell ref="H264:H270"/>
    <mergeCell ref="A271:A277"/>
    <mergeCell ref="B271:B277"/>
    <mergeCell ref="H271:H277"/>
    <mergeCell ref="A250:A256"/>
    <mergeCell ref="B250:B256"/>
    <mergeCell ref="H250:H256"/>
    <mergeCell ref="A257:A263"/>
    <mergeCell ref="B257:B263"/>
    <mergeCell ref="H257:H263"/>
    <mergeCell ref="F250:F256"/>
    <mergeCell ref="A236:A242"/>
    <mergeCell ref="B236:B242"/>
    <mergeCell ref="H236:H242"/>
    <mergeCell ref="A243:A249"/>
    <mergeCell ref="B243:B249"/>
    <mergeCell ref="H243:H249"/>
    <mergeCell ref="A222:A228"/>
    <mergeCell ref="B222:B228"/>
    <mergeCell ref="H222:H228"/>
    <mergeCell ref="A229:A235"/>
    <mergeCell ref="B229:B235"/>
    <mergeCell ref="H229:H235"/>
    <mergeCell ref="A208:A214"/>
    <mergeCell ref="B208:B214"/>
    <mergeCell ref="H208:H214"/>
    <mergeCell ref="A215:A221"/>
    <mergeCell ref="B215:B221"/>
    <mergeCell ref="H215:H221"/>
    <mergeCell ref="A192:A199"/>
    <mergeCell ref="B192:B199"/>
    <mergeCell ref="H192:H199"/>
    <mergeCell ref="A200:A207"/>
    <mergeCell ref="B200:B207"/>
    <mergeCell ref="H200:H207"/>
    <mergeCell ref="F215:F221"/>
    <mergeCell ref="A176:A183"/>
    <mergeCell ref="B176:B183"/>
    <mergeCell ref="H176:H183"/>
    <mergeCell ref="A184:A191"/>
    <mergeCell ref="B184:B191"/>
    <mergeCell ref="H184:H191"/>
    <mergeCell ref="A160:A167"/>
    <mergeCell ref="B160:B167"/>
    <mergeCell ref="H160:H167"/>
    <mergeCell ref="A168:A175"/>
    <mergeCell ref="B168:B175"/>
    <mergeCell ref="H168:H175"/>
    <mergeCell ref="F176:F183"/>
    <mergeCell ref="A145:A151"/>
    <mergeCell ref="B145:B151"/>
    <mergeCell ref="H145:H151"/>
    <mergeCell ref="A152:A159"/>
    <mergeCell ref="B152:B159"/>
    <mergeCell ref="H152:H159"/>
    <mergeCell ref="A131:A137"/>
    <mergeCell ref="B131:B137"/>
    <mergeCell ref="H131:H137"/>
    <mergeCell ref="A138:A144"/>
    <mergeCell ref="B138:B144"/>
    <mergeCell ref="H138:H144"/>
    <mergeCell ref="F138:F144"/>
    <mergeCell ref="A117:A123"/>
    <mergeCell ref="B117:B123"/>
    <mergeCell ref="H117:H123"/>
    <mergeCell ref="A124:A130"/>
    <mergeCell ref="B124:B130"/>
    <mergeCell ref="H124:H130"/>
    <mergeCell ref="A103:A109"/>
    <mergeCell ref="B103:B109"/>
    <mergeCell ref="H103:H109"/>
    <mergeCell ref="A110:A116"/>
    <mergeCell ref="B110:B116"/>
    <mergeCell ref="H110:H116"/>
    <mergeCell ref="F103:F109"/>
    <mergeCell ref="A89:A95"/>
    <mergeCell ref="B89:B95"/>
    <mergeCell ref="H89:H95"/>
    <mergeCell ref="A96:A102"/>
    <mergeCell ref="B96:B102"/>
    <mergeCell ref="H96:H102"/>
    <mergeCell ref="A75:A81"/>
    <mergeCell ref="B75:B81"/>
    <mergeCell ref="H75:H81"/>
    <mergeCell ref="A82:A88"/>
    <mergeCell ref="B82:B88"/>
    <mergeCell ref="H82:H88"/>
    <mergeCell ref="A60:A67"/>
    <mergeCell ref="B60:B67"/>
    <mergeCell ref="H60:H67"/>
    <mergeCell ref="A68:A74"/>
    <mergeCell ref="B68:B74"/>
    <mergeCell ref="H68:H74"/>
    <mergeCell ref="A45:A51"/>
    <mergeCell ref="B45:B51"/>
    <mergeCell ref="H45:H51"/>
    <mergeCell ref="A52:A59"/>
    <mergeCell ref="B52:B59"/>
    <mergeCell ref="H52:H59"/>
    <mergeCell ref="F68:F74"/>
    <mergeCell ref="A31:A37"/>
    <mergeCell ref="B31:B37"/>
    <mergeCell ref="H31:H37"/>
    <mergeCell ref="A38:A44"/>
    <mergeCell ref="B38:B44"/>
    <mergeCell ref="H38:H44"/>
    <mergeCell ref="F31:F37"/>
  </mergeCells>
  <hyperlinks>
    <hyperlink ref="H313" r:id="rId1" xr:uid="{00000000-0004-0000-0D00-000000000000}"/>
    <hyperlink ref="H3" r:id="rId2" xr:uid="{00000000-0004-0000-0D00-000001000000}"/>
    <hyperlink ref="H10" r:id="rId3" xr:uid="{00000000-0004-0000-0D00-000002000000}"/>
    <hyperlink ref="H17" r:id="rId4" xr:uid="{00000000-0004-0000-0D00-000003000000}"/>
    <hyperlink ref="H24" r:id="rId5" xr:uid="{00000000-0004-0000-0D00-000004000000}"/>
    <hyperlink ref="H31" r:id="rId6" xr:uid="{00000000-0004-0000-0D00-000005000000}"/>
    <hyperlink ref="H38" r:id="rId7" xr:uid="{00000000-0004-0000-0D00-000006000000}"/>
    <hyperlink ref="H45" r:id="rId8" xr:uid="{00000000-0004-0000-0D00-000007000000}"/>
    <hyperlink ref="H52" r:id="rId9" xr:uid="{00000000-0004-0000-0D00-000008000000}"/>
    <hyperlink ref="H60" r:id="rId10" xr:uid="{00000000-0004-0000-0D00-000009000000}"/>
    <hyperlink ref="H68" r:id="rId11" xr:uid="{00000000-0004-0000-0D00-00000A000000}"/>
    <hyperlink ref="H75" r:id="rId12" xr:uid="{00000000-0004-0000-0D00-00000B000000}"/>
    <hyperlink ref="H82" r:id="rId13" xr:uid="{00000000-0004-0000-0D00-00000C000000}"/>
    <hyperlink ref="H89" r:id="rId14" xr:uid="{00000000-0004-0000-0D00-00000D000000}"/>
    <hyperlink ref="H96" r:id="rId15" xr:uid="{00000000-0004-0000-0D00-00000E000000}"/>
    <hyperlink ref="H103" r:id="rId16" xr:uid="{00000000-0004-0000-0D00-00000F000000}"/>
    <hyperlink ref="H110" r:id="rId17" xr:uid="{00000000-0004-0000-0D00-000010000000}"/>
    <hyperlink ref="H117" r:id="rId18" xr:uid="{00000000-0004-0000-0D00-000011000000}"/>
    <hyperlink ref="H124" r:id="rId19" xr:uid="{00000000-0004-0000-0D00-000012000000}"/>
    <hyperlink ref="H131" r:id="rId20" xr:uid="{00000000-0004-0000-0D00-000013000000}"/>
    <hyperlink ref="H138" r:id="rId21" xr:uid="{00000000-0004-0000-0D00-000014000000}"/>
    <hyperlink ref="H145" r:id="rId22" xr:uid="{00000000-0004-0000-0D00-000015000000}"/>
    <hyperlink ref="H152" r:id="rId23" xr:uid="{00000000-0004-0000-0D00-000016000000}"/>
    <hyperlink ref="H160" r:id="rId24" xr:uid="{00000000-0004-0000-0D00-000017000000}"/>
    <hyperlink ref="H168" r:id="rId25" xr:uid="{00000000-0004-0000-0D00-000018000000}"/>
    <hyperlink ref="H176" r:id="rId26" xr:uid="{00000000-0004-0000-0D00-000019000000}"/>
    <hyperlink ref="H184" r:id="rId27" xr:uid="{00000000-0004-0000-0D00-00001A000000}"/>
    <hyperlink ref="H192" r:id="rId28" xr:uid="{00000000-0004-0000-0D00-00001B000000}"/>
    <hyperlink ref="H200" r:id="rId29" xr:uid="{00000000-0004-0000-0D00-00001C000000}"/>
    <hyperlink ref="H208" r:id="rId30" xr:uid="{00000000-0004-0000-0D00-00001D000000}"/>
    <hyperlink ref="H222" r:id="rId31" xr:uid="{00000000-0004-0000-0D00-00001E000000}"/>
    <hyperlink ref="H229" r:id="rId32" xr:uid="{00000000-0004-0000-0D00-00001F000000}"/>
    <hyperlink ref="H236" r:id="rId33" xr:uid="{00000000-0004-0000-0D00-000020000000}"/>
    <hyperlink ref="H250" r:id="rId34" xr:uid="{00000000-0004-0000-0D00-000021000000}"/>
    <hyperlink ref="H257" r:id="rId35" xr:uid="{00000000-0004-0000-0D00-000022000000}"/>
    <hyperlink ref="H264" r:id="rId36" xr:uid="{00000000-0004-0000-0D00-000023000000}"/>
    <hyperlink ref="H271" r:id="rId37" xr:uid="{00000000-0004-0000-0D00-000024000000}"/>
    <hyperlink ref="H278" r:id="rId38" xr:uid="{00000000-0004-0000-0D00-000025000000}"/>
    <hyperlink ref="H285" r:id="rId39" xr:uid="{00000000-0004-0000-0D00-000026000000}"/>
    <hyperlink ref="H292" r:id="rId40" xr:uid="{00000000-0004-0000-0D00-000027000000}"/>
    <hyperlink ref="H299" r:id="rId41" xr:uid="{00000000-0004-0000-0D00-000028000000}"/>
  </hyperlinks>
  <pageMargins left="0.7" right="0.7" top="0.75" bottom="0.75" header="0.3" footer="0.3"/>
  <pageSetup orientation="portrait" horizontalDpi="300" verticalDpi="300" r:id="rId42"/>
  <drawing r:id="rId4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142"/>
  <sheetViews>
    <sheetView topLeftCell="A135" workbookViewId="0">
      <selection activeCell="K122" sqref="K122"/>
    </sheetView>
  </sheetViews>
  <sheetFormatPr baseColWidth="10" defaultRowHeight="15" x14ac:dyDescent="0.25"/>
  <cols>
    <col min="1" max="1" width="37.7109375" style="423" bestFit="1" customWidth="1"/>
    <col min="2" max="2" width="10.140625" style="423" bestFit="1" customWidth="1"/>
    <col min="3" max="16384" width="11.42578125" style="423"/>
  </cols>
  <sheetData>
    <row r="1" spans="1:17" x14ac:dyDescent="0.25">
      <c r="A1" s="553" t="s">
        <v>17</v>
      </c>
      <c r="B1" s="554"/>
      <c r="C1" s="554"/>
      <c r="D1" s="554"/>
      <c r="E1" s="554"/>
      <c r="F1" s="554"/>
      <c r="G1" s="554"/>
      <c r="H1" s="554"/>
      <c r="I1" s="555" t="s">
        <v>793</v>
      </c>
      <c r="J1" s="556" t="s">
        <v>794</v>
      </c>
    </row>
    <row r="2" spans="1:17" x14ac:dyDescent="0.25">
      <c r="A2" s="151" t="s">
        <v>771</v>
      </c>
      <c r="B2" s="557">
        <v>210.45</v>
      </c>
      <c r="C2" s="557">
        <v>182.87</v>
      </c>
      <c r="D2" s="557">
        <v>307.27</v>
      </c>
      <c r="E2" s="557">
        <v>412.76</v>
      </c>
      <c r="F2" s="557">
        <v>420.43</v>
      </c>
      <c r="G2" s="557">
        <v>438.94</v>
      </c>
      <c r="H2" s="557"/>
      <c r="I2" s="558">
        <f>SUM(B2:H2)</f>
        <v>1972.72</v>
      </c>
      <c r="J2" s="955">
        <f>SUM(I2:I3)</f>
        <v>3744.3199999999997</v>
      </c>
    </row>
    <row r="3" spans="1:17" ht="15.75" thickBot="1" x14ac:dyDescent="0.3">
      <c r="A3" s="152" t="s">
        <v>768</v>
      </c>
      <c r="B3" s="559">
        <v>391.06</v>
      </c>
      <c r="C3" s="559">
        <v>95.5</v>
      </c>
      <c r="D3" s="559">
        <v>385.77</v>
      </c>
      <c r="E3" s="559">
        <v>65.58</v>
      </c>
      <c r="F3" s="559">
        <v>377.38</v>
      </c>
      <c r="G3" s="559">
        <v>89.57</v>
      </c>
      <c r="H3" s="559">
        <v>366.74</v>
      </c>
      <c r="I3" s="560">
        <f>SUM(B3:H3)</f>
        <v>1771.6</v>
      </c>
      <c r="J3" s="956"/>
    </row>
    <row r="4" spans="1:17" x14ac:dyDescent="0.25">
      <c r="A4" s="553" t="s">
        <v>24</v>
      </c>
      <c r="B4" s="554"/>
      <c r="C4" s="554"/>
      <c r="D4" s="554"/>
      <c r="E4" s="554"/>
      <c r="F4" s="554"/>
      <c r="G4" s="554"/>
      <c r="H4" s="555" t="s">
        <v>793</v>
      </c>
      <c r="I4" s="556" t="s">
        <v>794</v>
      </c>
    </row>
    <row r="5" spans="1:17" x14ac:dyDescent="0.25">
      <c r="A5" s="151" t="s">
        <v>771</v>
      </c>
      <c r="B5" s="557">
        <v>30.64</v>
      </c>
      <c r="C5" s="557">
        <v>454.85</v>
      </c>
      <c r="D5" s="557">
        <v>466.47</v>
      </c>
      <c r="E5" s="557">
        <v>480.85</v>
      </c>
      <c r="F5" s="557">
        <v>495.09</v>
      </c>
      <c r="G5" s="557">
        <v>515.17999999999995</v>
      </c>
      <c r="H5" s="558">
        <f>SUM(B5:G5)</f>
        <v>2443.08</v>
      </c>
      <c r="I5" s="955">
        <f>SUM(H5:H6)</f>
        <v>4866.43</v>
      </c>
    </row>
    <row r="6" spans="1:17" ht="15.75" thickBot="1" x14ac:dyDescent="0.3">
      <c r="A6" s="152" t="s">
        <v>768</v>
      </c>
      <c r="B6" s="559">
        <v>434.16</v>
      </c>
      <c r="C6" s="559">
        <v>434.97</v>
      </c>
      <c r="D6" s="559">
        <v>265.27</v>
      </c>
      <c r="E6" s="559">
        <v>433.6</v>
      </c>
      <c r="F6" s="559">
        <v>429.59</v>
      </c>
      <c r="G6" s="559">
        <v>425.76</v>
      </c>
      <c r="H6" s="560">
        <f>SUM(B6:G6)</f>
        <v>2423.35</v>
      </c>
      <c r="I6" s="956"/>
    </row>
    <row r="7" spans="1:17" x14ac:dyDescent="0.25">
      <c r="A7" s="553" t="s">
        <v>815</v>
      </c>
      <c r="B7" s="554"/>
      <c r="C7" s="554"/>
      <c r="D7" s="554"/>
      <c r="E7" s="554"/>
      <c r="F7" s="554"/>
      <c r="G7" s="555" t="s">
        <v>793</v>
      </c>
      <c r="H7" s="556" t="s">
        <v>794</v>
      </c>
    </row>
    <row r="8" spans="1:17" x14ac:dyDescent="0.25">
      <c r="A8" s="151" t="s">
        <v>771</v>
      </c>
      <c r="B8" s="557">
        <v>88.05</v>
      </c>
      <c r="C8" s="557">
        <v>27.29</v>
      </c>
      <c r="D8" s="557">
        <v>98.12</v>
      </c>
      <c r="E8" s="557">
        <v>99.88</v>
      </c>
      <c r="F8" s="557">
        <v>101.08</v>
      </c>
      <c r="G8" s="558">
        <f>SUM(B8:F8)</f>
        <v>414.42</v>
      </c>
      <c r="H8" s="955">
        <f>SUM(G8:G9)</f>
        <v>979.5</v>
      </c>
    </row>
    <row r="9" spans="1:17" ht="15.75" thickBot="1" x14ac:dyDescent="0.3">
      <c r="A9" s="151" t="s">
        <v>768</v>
      </c>
      <c r="B9" s="557">
        <v>77.64</v>
      </c>
      <c r="C9" s="557">
        <v>487.44</v>
      </c>
      <c r="D9" s="557"/>
      <c r="E9" s="557"/>
      <c r="F9" s="557"/>
      <c r="G9" s="558">
        <f>SUM(B9:F9)</f>
        <v>565.08000000000004</v>
      </c>
      <c r="H9" s="955"/>
    </row>
    <row r="10" spans="1:17" x14ac:dyDescent="0.25">
      <c r="A10" s="553" t="s">
        <v>816</v>
      </c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5" t="s">
        <v>793</v>
      </c>
      <c r="O10" s="556" t="s">
        <v>794</v>
      </c>
    </row>
    <row r="11" spans="1:17" x14ac:dyDescent="0.25">
      <c r="A11" s="151" t="s">
        <v>771</v>
      </c>
      <c r="B11" s="557">
        <v>394.5</v>
      </c>
      <c r="C11" s="557">
        <v>577.96</v>
      </c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8">
        <f>SUM(B11:M11)</f>
        <v>972.46</v>
      </c>
      <c r="O11" s="955">
        <f>SUM(N11:N12)</f>
        <v>2141.94</v>
      </c>
    </row>
    <row r="12" spans="1:17" ht="15.75" thickBot="1" x14ac:dyDescent="0.3">
      <c r="A12" s="152" t="s">
        <v>768</v>
      </c>
      <c r="B12" s="559">
        <v>73.64</v>
      </c>
      <c r="C12" s="559">
        <v>139.13999999999999</v>
      </c>
      <c r="D12" s="559">
        <v>132.44999999999999</v>
      </c>
      <c r="E12" s="559">
        <v>125.68</v>
      </c>
      <c r="F12" s="559">
        <v>118.6</v>
      </c>
      <c r="G12" s="559">
        <v>111.42</v>
      </c>
      <c r="H12" s="559">
        <v>99.2</v>
      </c>
      <c r="I12" s="559">
        <v>53.56</v>
      </c>
      <c r="J12" s="559">
        <v>64.62</v>
      </c>
      <c r="K12" s="559">
        <v>89.47</v>
      </c>
      <c r="L12" s="559">
        <v>83.85</v>
      </c>
      <c r="M12" s="559">
        <v>77.849999999999994</v>
      </c>
      <c r="N12" s="560">
        <f>SUM(B12:M12)</f>
        <v>1169.48</v>
      </c>
      <c r="O12" s="956"/>
    </row>
    <row r="13" spans="1:17" x14ac:dyDescent="0.25">
      <c r="A13" s="553" t="s">
        <v>42</v>
      </c>
      <c r="B13" s="554"/>
      <c r="C13" s="554"/>
      <c r="D13" s="554"/>
      <c r="E13" s="555" t="s">
        <v>793</v>
      </c>
      <c r="F13" s="556" t="s">
        <v>794</v>
      </c>
    </row>
    <row r="14" spans="1:17" x14ac:dyDescent="0.25">
      <c r="A14" s="151" t="s">
        <v>771</v>
      </c>
      <c r="B14" s="557">
        <v>194.22</v>
      </c>
      <c r="C14" s="557">
        <v>80.2</v>
      </c>
      <c r="D14" s="557">
        <v>88.5</v>
      </c>
      <c r="E14" s="558">
        <f>SUM(B14:D14)</f>
        <v>362.92</v>
      </c>
      <c r="F14" s="955">
        <f>SUM(E14:E15)</f>
        <v>588.68000000000006</v>
      </c>
    </row>
    <row r="15" spans="1:17" ht="15.75" thickBot="1" x14ac:dyDescent="0.3">
      <c r="A15" s="151" t="s">
        <v>768</v>
      </c>
      <c r="B15" s="557">
        <v>73.319999999999993</v>
      </c>
      <c r="C15" s="557">
        <v>74.33</v>
      </c>
      <c r="D15" s="557">
        <v>78.11</v>
      </c>
      <c r="E15" s="558">
        <f>SUM(B15:D15)</f>
        <v>225.76</v>
      </c>
      <c r="F15" s="955"/>
    </row>
    <row r="16" spans="1:17" x14ac:dyDescent="0.25">
      <c r="A16" s="553" t="s">
        <v>49</v>
      </c>
      <c r="B16" s="554"/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5" t="s">
        <v>793</v>
      </c>
      <c r="Q16" s="556" t="s">
        <v>794</v>
      </c>
    </row>
    <row r="17" spans="1:27" x14ac:dyDescent="0.25">
      <c r="A17" s="151" t="s">
        <v>771</v>
      </c>
      <c r="B17" s="557">
        <v>184.9</v>
      </c>
      <c r="C17" s="557">
        <v>180.64</v>
      </c>
      <c r="D17" s="557">
        <v>298.45999999999998</v>
      </c>
      <c r="E17" s="557">
        <v>297.10000000000002</v>
      </c>
      <c r="F17" s="557">
        <v>595.54999999999995</v>
      </c>
      <c r="G17" s="557">
        <v>598.75</v>
      </c>
      <c r="H17" s="557">
        <v>296.2</v>
      </c>
      <c r="I17" s="557">
        <v>295.81</v>
      </c>
      <c r="J17" s="557">
        <v>237.58</v>
      </c>
      <c r="K17" s="557">
        <v>56.01</v>
      </c>
      <c r="L17" s="557">
        <v>75.5</v>
      </c>
      <c r="M17" s="557">
        <v>136.43</v>
      </c>
      <c r="N17" s="557">
        <v>136.59</v>
      </c>
      <c r="O17" s="557">
        <v>136.77000000000001</v>
      </c>
      <c r="P17" s="558">
        <f>SUM(B17:O17)</f>
        <v>3526.29</v>
      </c>
      <c r="Q17" s="955">
        <f>SUM(P17:P18)</f>
        <v>4604.26</v>
      </c>
    </row>
    <row r="18" spans="1:27" ht="15.75" thickBot="1" x14ac:dyDescent="0.3">
      <c r="A18" s="152" t="s">
        <v>768</v>
      </c>
      <c r="B18" s="559">
        <v>336.22</v>
      </c>
      <c r="C18" s="559">
        <v>59.7</v>
      </c>
      <c r="D18" s="559">
        <v>73.150000000000006</v>
      </c>
      <c r="E18" s="559">
        <v>70.599999999999994</v>
      </c>
      <c r="F18" s="559">
        <v>70.599999999999994</v>
      </c>
      <c r="G18" s="559">
        <v>124.38</v>
      </c>
      <c r="H18" s="559">
        <v>59.7</v>
      </c>
      <c r="I18" s="559">
        <v>141.77000000000001</v>
      </c>
      <c r="J18" s="559">
        <v>141.85</v>
      </c>
      <c r="K18" s="559"/>
      <c r="L18" s="559"/>
      <c r="M18" s="559"/>
      <c r="N18" s="559"/>
      <c r="O18" s="559"/>
      <c r="P18" s="560">
        <f>SUM(B18:O18)</f>
        <v>1077.97</v>
      </c>
      <c r="Q18" s="956"/>
    </row>
    <row r="19" spans="1:27" x14ac:dyDescent="0.25">
      <c r="A19" s="553" t="s">
        <v>56</v>
      </c>
      <c r="B19" s="554"/>
      <c r="C19" s="554"/>
      <c r="D19" s="554"/>
      <c r="E19" s="554"/>
      <c r="F19" s="554"/>
      <c r="G19" s="554"/>
      <c r="H19" s="554"/>
      <c r="I19" s="554"/>
      <c r="J19" s="555" t="s">
        <v>793</v>
      </c>
      <c r="K19" s="556" t="s">
        <v>794</v>
      </c>
    </row>
    <row r="20" spans="1:27" x14ac:dyDescent="0.25">
      <c r="A20" s="151" t="s">
        <v>771</v>
      </c>
      <c r="B20" s="557">
        <v>81.99</v>
      </c>
      <c r="C20" s="557">
        <v>98.86</v>
      </c>
      <c r="D20" s="557">
        <v>79.459999999999994</v>
      </c>
      <c r="E20" s="557">
        <v>98.99</v>
      </c>
      <c r="F20" s="557">
        <v>79.22</v>
      </c>
      <c r="G20" s="557">
        <v>133.62</v>
      </c>
      <c r="H20" s="557">
        <v>81.93</v>
      </c>
      <c r="I20" s="557">
        <v>81.93</v>
      </c>
      <c r="J20" s="561">
        <f>SUM(B20:I20)</f>
        <v>736</v>
      </c>
      <c r="K20" s="957">
        <f>SUM(J20:J21)</f>
        <v>1567.91</v>
      </c>
    </row>
    <row r="21" spans="1:27" ht="15.75" thickBot="1" x14ac:dyDescent="0.3">
      <c r="A21" s="152" t="s">
        <v>768</v>
      </c>
      <c r="B21" s="559">
        <v>204.16</v>
      </c>
      <c r="C21" s="559">
        <v>204.3</v>
      </c>
      <c r="D21" s="559">
        <v>108.18</v>
      </c>
      <c r="E21" s="559">
        <v>108.49</v>
      </c>
      <c r="F21" s="559">
        <v>206.78</v>
      </c>
      <c r="G21" s="559"/>
      <c r="H21" s="559"/>
      <c r="I21" s="559"/>
      <c r="J21" s="560">
        <f>SUM(B21:I21)</f>
        <v>831.91000000000008</v>
      </c>
      <c r="K21" s="956"/>
    </row>
    <row r="22" spans="1:27" x14ac:dyDescent="0.25">
      <c r="A22" s="553" t="s">
        <v>662</v>
      </c>
      <c r="B22" s="554"/>
      <c r="C22" s="554"/>
      <c r="D22" s="554" t="s">
        <v>796</v>
      </c>
      <c r="E22" s="554"/>
      <c r="F22" s="555" t="s">
        <v>793</v>
      </c>
      <c r="G22" s="556" t="s">
        <v>794</v>
      </c>
    </row>
    <row r="23" spans="1:27" x14ac:dyDescent="0.25">
      <c r="A23" s="151" t="s">
        <v>771</v>
      </c>
      <c r="B23" s="557">
        <v>126.07</v>
      </c>
      <c r="C23" s="557">
        <v>142.26</v>
      </c>
      <c r="D23" s="557">
        <v>90.4</v>
      </c>
      <c r="E23" s="557">
        <v>102.22</v>
      </c>
      <c r="F23" s="558">
        <f>SUM(B23:E23)</f>
        <v>460.95000000000005</v>
      </c>
      <c r="G23" s="955">
        <f>SUM(F23:F25)</f>
        <v>736.31</v>
      </c>
    </row>
    <row r="24" spans="1:27" x14ac:dyDescent="0.25">
      <c r="A24" s="151" t="s">
        <v>768</v>
      </c>
      <c r="B24" s="557">
        <v>100.54</v>
      </c>
      <c r="C24" s="557"/>
      <c r="D24" s="557"/>
      <c r="E24" s="557"/>
      <c r="F24" s="558">
        <f>SUM(B24:E24)</f>
        <v>100.54</v>
      </c>
      <c r="G24" s="955"/>
    </row>
    <row r="25" spans="1:27" ht="15.75" thickBot="1" x14ac:dyDescent="0.3">
      <c r="A25" s="151" t="s">
        <v>789</v>
      </c>
      <c r="B25" s="557">
        <v>174.82</v>
      </c>
      <c r="C25" s="557"/>
      <c r="D25" s="557"/>
      <c r="E25" s="557"/>
      <c r="F25" s="558">
        <f>SUM(B25:E25)</f>
        <v>174.82</v>
      </c>
      <c r="G25" s="955"/>
    </row>
    <row r="26" spans="1:27" x14ac:dyDescent="0.25">
      <c r="A26" s="553" t="s">
        <v>67</v>
      </c>
      <c r="B26" s="554"/>
      <c r="C26" s="554"/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4"/>
      <c r="R26" s="554"/>
      <c r="S26" s="554"/>
      <c r="T26" s="554"/>
      <c r="U26" s="554"/>
      <c r="V26" s="554"/>
      <c r="W26" s="554"/>
      <c r="X26" s="554"/>
      <c r="Y26" s="554"/>
      <c r="Z26" s="555" t="s">
        <v>793</v>
      </c>
      <c r="AA26" s="556" t="s">
        <v>794</v>
      </c>
    </row>
    <row r="27" spans="1:27" x14ac:dyDescent="0.25">
      <c r="A27" s="151" t="s">
        <v>771</v>
      </c>
      <c r="B27" s="557">
        <v>144.68</v>
      </c>
      <c r="C27" s="557">
        <v>188.03</v>
      </c>
      <c r="D27" s="557">
        <v>188.26</v>
      </c>
      <c r="E27" s="557">
        <v>202.92</v>
      </c>
      <c r="F27" s="557">
        <v>155.41</v>
      </c>
      <c r="G27" s="557">
        <v>168.22</v>
      </c>
      <c r="H27" s="557">
        <v>606.1</v>
      </c>
      <c r="I27" s="557">
        <v>617.55999999999995</v>
      </c>
      <c r="J27" s="557">
        <v>654.52</v>
      </c>
      <c r="K27" s="557">
        <v>590.73</v>
      </c>
      <c r="L27" s="557">
        <v>627.80999999999995</v>
      </c>
      <c r="M27" s="557">
        <v>618.62</v>
      </c>
      <c r="N27" s="557">
        <v>662.36</v>
      </c>
      <c r="O27" s="557">
        <v>246.39</v>
      </c>
      <c r="P27" s="557">
        <v>594.66999999999996</v>
      </c>
      <c r="Q27" s="557">
        <v>587.58000000000004</v>
      </c>
      <c r="R27" s="557">
        <v>131.54</v>
      </c>
      <c r="S27" s="557">
        <v>131.54</v>
      </c>
      <c r="T27" s="557">
        <v>131.54</v>
      </c>
      <c r="U27" s="557">
        <v>131.54</v>
      </c>
      <c r="V27" s="557">
        <v>103.4</v>
      </c>
      <c r="W27" s="557">
        <v>69.599999999999994</v>
      </c>
      <c r="X27" s="557">
        <v>203.01</v>
      </c>
      <c r="Y27" s="557">
        <v>245.35</v>
      </c>
      <c r="Z27" s="558">
        <f>SUM(B27:Y27)</f>
        <v>8001.38</v>
      </c>
      <c r="AA27" s="955">
        <f>SUM(Z27:Z29)</f>
        <v>13243.349999999999</v>
      </c>
    </row>
    <row r="28" spans="1:27" x14ac:dyDescent="0.25">
      <c r="A28" s="151" t="s">
        <v>768</v>
      </c>
      <c r="B28" s="557">
        <v>58.86</v>
      </c>
      <c r="C28" s="557">
        <v>111.43</v>
      </c>
      <c r="D28" s="557">
        <v>214.68</v>
      </c>
      <c r="E28" s="562">
        <v>99</v>
      </c>
      <c r="F28" s="562">
        <v>165</v>
      </c>
      <c r="G28" s="557">
        <v>202.72</v>
      </c>
      <c r="H28" s="557">
        <v>305.95</v>
      </c>
      <c r="I28" s="557">
        <v>1048.18</v>
      </c>
      <c r="J28" s="557">
        <v>117.67</v>
      </c>
      <c r="K28" s="557">
        <v>84.58</v>
      </c>
      <c r="L28" s="557">
        <v>91.26</v>
      </c>
      <c r="M28" s="557">
        <v>91.62</v>
      </c>
      <c r="N28" s="557">
        <v>530.66999999999996</v>
      </c>
      <c r="O28" s="557">
        <v>211.92</v>
      </c>
      <c r="P28" s="557">
        <v>211.36</v>
      </c>
      <c r="Q28" s="557">
        <v>210.8</v>
      </c>
      <c r="R28" s="557">
        <v>168.63</v>
      </c>
      <c r="S28" s="557">
        <v>209.67</v>
      </c>
      <c r="T28" s="557">
        <v>209.11</v>
      </c>
      <c r="U28" s="557">
        <v>113.99</v>
      </c>
      <c r="V28" s="557">
        <v>241.16</v>
      </c>
      <c r="W28" s="557"/>
      <c r="X28" s="557"/>
      <c r="Y28" s="557"/>
      <c r="Z28" s="558">
        <f>SUM(B28:Y28)</f>
        <v>4698.26</v>
      </c>
      <c r="AA28" s="955"/>
    </row>
    <row r="29" spans="1:27" ht="15.75" thickBot="1" x14ac:dyDescent="0.3">
      <c r="A29" s="152" t="s">
        <v>789</v>
      </c>
      <c r="B29" s="559">
        <v>496.47</v>
      </c>
      <c r="C29" s="559">
        <v>47.24</v>
      </c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9"/>
      <c r="V29" s="559"/>
      <c r="W29" s="559"/>
      <c r="X29" s="559"/>
      <c r="Y29" s="559"/>
      <c r="Z29" s="560">
        <f>SUM(B29:C29)</f>
        <v>543.71</v>
      </c>
      <c r="AA29" s="956"/>
    </row>
    <row r="30" spans="1:27" x14ac:dyDescent="0.25">
      <c r="A30" s="553" t="s">
        <v>73</v>
      </c>
      <c r="B30" s="554"/>
      <c r="C30" s="554"/>
      <c r="D30" s="554"/>
      <c r="E30" s="554"/>
      <c r="F30" s="554"/>
      <c r="G30" s="554"/>
      <c r="H30" s="555" t="s">
        <v>793</v>
      </c>
      <c r="I30" s="556" t="s">
        <v>794</v>
      </c>
    </row>
    <row r="31" spans="1:27" x14ac:dyDescent="0.25">
      <c r="A31" s="151" t="s">
        <v>771</v>
      </c>
      <c r="B31" s="557">
        <v>347.66</v>
      </c>
      <c r="C31" s="557">
        <v>129.11000000000001</v>
      </c>
      <c r="D31" s="557">
        <v>130.85</v>
      </c>
      <c r="E31" s="557">
        <v>131.12</v>
      </c>
      <c r="F31" s="557">
        <v>67.78</v>
      </c>
      <c r="G31" s="557">
        <v>365.97</v>
      </c>
      <c r="H31" s="558">
        <f>SUM(B31:G31)</f>
        <v>1172.49</v>
      </c>
      <c r="I31" s="955">
        <f>SUM(H31:H32)</f>
        <v>1866.4099999999999</v>
      </c>
    </row>
    <row r="32" spans="1:27" ht="15.75" thickBot="1" x14ac:dyDescent="0.3">
      <c r="A32" s="151" t="s">
        <v>768</v>
      </c>
      <c r="B32" s="557">
        <v>235.45</v>
      </c>
      <c r="C32" s="557">
        <v>230.83</v>
      </c>
      <c r="D32" s="557">
        <v>227.64</v>
      </c>
      <c r="E32" s="557"/>
      <c r="F32" s="557"/>
      <c r="G32" s="557"/>
      <c r="H32" s="558">
        <f>SUM(B32:G32)</f>
        <v>693.92</v>
      </c>
      <c r="I32" s="955"/>
    </row>
    <row r="33" spans="1:12" x14ac:dyDescent="0.25">
      <c r="A33" s="553" t="s">
        <v>79</v>
      </c>
      <c r="B33" s="554"/>
      <c r="C33" s="554"/>
      <c r="D33" s="554"/>
      <c r="E33" s="554"/>
      <c r="F33" s="554"/>
      <c r="G33" s="554"/>
      <c r="H33" s="554"/>
      <c r="I33" s="554"/>
      <c r="J33" s="554"/>
      <c r="K33" s="555" t="s">
        <v>793</v>
      </c>
      <c r="L33" s="556" t="s">
        <v>794</v>
      </c>
    </row>
    <row r="34" spans="1:12" x14ac:dyDescent="0.25">
      <c r="A34" s="151" t="s">
        <v>771</v>
      </c>
      <c r="B34" s="557">
        <v>404.75</v>
      </c>
      <c r="C34" s="557">
        <v>332.58</v>
      </c>
      <c r="D34" s="557">
        <v>124.23</v>
      </c>
      <c r="E34" s="557">
        <v>159.63</v>
      </c>
      <c r="F34" s="557">
        <v>48.82</v>
      </c>
      <c r="G34" s="557">
        <v>330.43</v>
      </c>
      <c r="H34" s="557">
        <v>336.15</v>
      </c>
      <c r="I34" s="557"/>
      <c r="J34" s="557"/>
      <c r="K34" s="558">
        <f>SUM(B34:J34)</f>
        <v>1736.5900000000001</v>
      </c>
      <c r="L34" s="955">
        <f>SUM(K34:K35)</f>
        <v>2975.28</v>
      </c>
    </row>
    <row r="35" spans="1:12" ht="15.75" thickBot="1" x14ac:dyDescent="0.3">
      <c r="A35" s="152" t="s">
        <v>768</v>
      </c>
      <c r="B35" s="559">
        <v>232.59</v>
      </c>
      <c r="C35" s="559">
        <v>91.47</v>
      </c>
      <c r="D35" s="559">
        <v>91.99</v>
      </c>
      <c r="E35" s="559">
        <v>230.64</v>
      </c>
      <c r="F35" s="559">
        <v>230.64</v>
      </c>
      <c r="G35" s="559">
        <v>46.25</v>
      </c>
      <c r="H35" s="559">
        <v>45.77</v>
      </c>
      <c r="I35" s="559">
        <v>45.53</v>
      </c>
      <c r="J35" s="559">
        <v>223.81</v>
      </c>
      <c r="K35" s="560">
        <f>SUM(B35:J35)</f>
        <v>1238.69</v>
      </c>
      <c r="L35" s="956"/>
    </row>
    <row r="36" spans="1:12" x14ac:dyDescent="0.25">
      <c r="A36" s="553" t="s">
        <v>85</v>
      </c>
      <c r="B36" s="554"/>
      <c r="C36" s="554"/>
      <c r="D36" s="554"/>
      <c r="E36" s="554"/>
      <c r="F36" s="555" t="s">
        <v>793</v>
      </c>
      <c r="G36" s="556" t="s">
        <v>794</v>
      </c>
    </row>
    <row r="37" spans="1:12" x14ac:dyDescent="0.25">
      <c r="A37" s="151" t="s">
        <v>771</v>
      </c>
      <c r="B37" s="557">
        <v>225.33</v>
      </c>
      <c r="C37" s="557">
        <v>227.89</v>
      </c>
      <c r="D37" s="557">
        <v>231.38</v>
      </c>
      <c r="E37" s="557">
        <v>177.64</v>
      </c>
      <c r="F37" s="558">
        <f>SUM(B37:E37)</f>
        <v>862.24</v>
      </c>
      <c r="G37" s="955">
        <f>SUM(F37:F38)</f>
        <v>1616.1</v>
      </c>
    </row>
    <row r="38" spans="1:12" ht="15.75" thickBot="1" x14ac:dyDescent="0.3">
      <c r="A38" s="151" t="s">
        <v>768</v>
      </c>
      <c r="B38" s="557">
        <v>277.18</v>
      </c>
      <c r="C38" s="557">
        <v>283.79000000000002</v>
      </c>
      <c r="D38" s="557">
        <v>192.89</v>
      </c>
      <c r="E38" s="557"/>
      <c r="F38" s="558">
        <f>SUM(B38:E38)</f>
        <v>753.86</v>
      </c>
      <c r="G38" s="955"/>
    </row>
    <row r="39" spans="1:12" x14ac:dyDescent="0.25">
      <c r="A39" s="553" t="s">
        <v>90</v>
      </c>
      <c r="B39" s="554"/>
      <c r="C39" s="554"/>
      <c r="D39" s="554"/>
      <c r="E39" s="554"/>
      <c r="F39" s="554"/>
      <c r="G39" s="555" t="s">
        <v>793</v>
      </c>
      <c r="H39" s="556" t="s">
        <v>794</v>
      </c>
    </row>
    <row r="40" spans="1:12" x14ac:dyDescent="0.25">
      <c r="A40" s="151" t="s">
        <v>771</v>
      </c>
      <c r="B40" s="557">
        <v>187.28</v>
      </c>
      <c r="C40" s="557">
        <v>211.11</v>
      </c>
      <c r="D40" s="557">
        <v>104.78</v>
      </c>
      <c r="E40" s="557">
        <v>212.33</v>
      </c>
      <c r="F40" s="557">
        <v>134.72</v>
      </c>
      <c r="G40" s="558">
        <f>SUM(B40:F40)</f>
        <v>850.22</v>
      </c>
      <c r="H40" s="955">
        <f>SUM(G40:G42)</f>
        <v>2248.41</v>
      </c>
    </row>
    <row r="41" spans="1:12" x14ac:dyDescent="0.25">
      <c r="A41" s="151" t="s">
        <v>768</v>
      </c>
      <c r="B41" s="557">
        <v>320.56</v>
      </c>
      <c r="C41" s="557">
        <v>320.64999999999998</v>
      </c>
      <c r="D41" s="557">
        <v>321.95999999999998</v>
      </c>
      <c r="E41" s="557">
        <v>223.63</v>
      </c>
      <c r="F41" s="557">
        <v>113.23</v>
      </c>
      <c r="G41" s="558">
        <f>SUM(B41:F41)</f>
        <v>1300.0300000000002</v>
      </c>
      <c r="H41" s="955"/>
    </row>
    <row r="42" spans="1:12" ht="15.75" thickBot="1" x14ac:dyDescent="0.3">
      <c r="A42" s="152" t="s">
        <v>775</v>
      </c>
      <c r="B42" s="559">
        <v>98.16</v>
      </c>
      <c r="C42" s="559"/>
      <c r="D42" s="559"/>
      <c r="E42" s="559"/>
      <c r="F42" s="559"/>
      <c r="G42" s="560">
        <f>SUM(B42:F42)</f>
        <v>98.16</v>
      </c>
      <c r="H42" s="956"/>
    </row>
    <row r="43" spans="1:12" x14ac:dyDescent="0.25">
      <c r="A43" s="553" t="s">
        <v>95</v>
      </c>
      <c r="B43" s="554"/>
      <c r="C43" s="554"/>
      <c r="D43" s="554"/>
      <c r="E43" s="554"/>
      <c r="F43" s="554"/>
      <c r="G43" s="555" t="s">
        <v>793</v>
      </c>
      <c r="H43" s="556" t="s">
        <v>794</v>
      </c>
    </row>
    <row r="44" spans="1:12" x14ac:dyDescent="0.25">
      <c r="A44" s="151" t="s">
        <v>771</v>
      </c>
      <c r="B44" s="557">
        <v>159.72999999999999</v>
      </c>
      <c r="C44" s="557">
        <v>165.57</v>
      </c>
      <c r="D44" s="557">
        <v>173.81</v>
      </c>
      <c r="E44" s="557">
        <v>34.79</v>
      </c>
      <c r="F44" s="557">
        <v>77.739999999999995</v>
      </c>
      <c r="G44" s="558">
        <f>SUM(B44:F44)</f>
        <v>611.64</v>
      </c>
      <c r="H44" s="955">
        <f>SUM(G44:G45)</f>
        <v>890.59999999999991</v>
      </c>
    </row>
    <row r="45" spans="1:12" ht="15.75" thickBot="1" x14ac:dyDescent="0.3">
      <c r="A45" s="152" t="s">
        <v>768</v>
      </c>
      <c r="B45" s="559">
        <v>129.47999999999999</v>
      </c>
      <c r="C45" s="559">
        <v>50.37</v>
      </c>
      <c r="D45" s="559">
        <v>99.11</v>
      </c>
      <c r="E45" s="559"/>
      <c r="F45" s="559"/>
      <c r="G45" s="560">
        <f>SUM(B45:F45)</f>
        <v>278.95999999999998</v>
      </c>
      <c r="H45" s="956"/>
    </row>
    <row r="46" spans="1:12" x14ac:dyDescent="0.25">
      <c r="A46" s="553" t="s">
        <v>100</v>
      </c>
      <c r="B46" s="554"/>
      <c r="C46" s="554"/>
      <c r="D46" s="554"/>
      <c r="E46" s="555" t="s">
        <v>793</v>
      </c>
      <c r="F46" s="556" t="s">
        <v>794</v>
      </c>
    </row>
    <row r="47" spans="1:12" x14ac:dyDescent="0.25">
      <c r="A47" s="151" t="s">
        <v>771</v>
      </c>
      <c r="B47" s="557">
        <v>94.24</v>
      </c>
      <c r="C47" s="557">
        <v>127.53</v>
      </c>
      <c r="D47" s="557">
        <v>265.79000000000002</v>
      </c>
      <c r="E47" s="558">
        <f>SUM(B47:D47)</f>
        <v>487.56</v>
      </c>
      <c r="F47" s="955">
        <f>SUM(E47:E48)</f>
        <v>642.37</v>
      </c>
    </row>
    <row r="48" spans="1:12" ht="15.75" thickBot="1" x14ac:dyDescent="0.3">
      <c r="A48" s="152" t="s">
        <v>768</v>
      </c>
      <c r="B48" s="559">
        <v>77.569999999999993</v>
      </c>
      <c r="C48" s="559">
        <v>38.64</v>
      </c>
      <c r="D48" s="559">
        <v>38.6</v>
      </c>
      <c r="E48" s="560">
        <f>SUM(B48:D48)</f>
        <v>154.81</v>
      </c>
      <c r="F48" s="956"/>
    </row>
    <row r="49" spans="1:38" x14ac:dyDescent="0.25">
      <c r="A49" s="563" t="s">
        <v>105</v>
      </c>
    </row>
    <row r="50" spans="1:38" x14ac:dyDescent="0.25">
      <c r="A50" s="564" t="s">
        <v>771</v>
      </c>
    </row>
    <row r="51" spans="1:38" ht="15.75" thickBot="1" x14ac:dyDescent="0.3">
      <c r="A51" s="564" t="s">
        <v>768</v>
      </c>
    </row>
    <row r="52" spans="1:38" x14ac:dyDescent="0.25">
      <c r="A52" s="553" t="s">
        <v>110</v>
      </c>
      <c r="B52" s="554"/>
      <c r="C52" s="554"/>
      <c r="D52" s="554"/>
      <c r="E52" s="554"/>
      <c r="F52" s="554"/>
      <c r="G52" s="554"/>
      <c r="H52" s="555" t="s">
        <v>793</v>
      </c>
      <c r="I52" s="556" t="s">
        <v>794</v>
      </c>
    </row>
    <row r="53" spans="1:38" x14ac:dyDescent="0.25">
      <c r="A53" s="151" t="s">
        <v>771</v>
      </c>
      <c r="B53" s="557">
        <v>203.08</v>
      </c>
      <c r="C53" s="557">
        <v>171.48</v>
      </c>
      <c r="D53" s="557">
        <v>140.06</v>
      </c>
      <c r="E53" s="557">
        <v>108.49</v>
      </c>
      <c r="F53" s="557">
        <v>77.16</v>
      </c>
      <c r="G53" s="557">
        <v>45.43</v>
      </c>
      <c r="H53" s="558">
        <f>SUM(B53:G53)</f>
        <v>745.69999999999993</v>
      </c>
      <c r="I53" s="955">
        <f>SUM(H53:H55)</f>
        <v>1488.81</v>
      </c>
    </row>
    <row r="54" spans="1:38" x14ac:dyDescent="0.25">
      <c r="A54" s="151" t="s">
        <v>768</v>
      </c>
      <c r="B54" s="557">
        <v>326.92</v>
      </c>
      <c r="C54" s="557"/>
      <c r="D54" s="557"/>
      <c r="E54" s="557"/>
      <c r="F54" s="557"/>
      <c r="G54" s="557"/>
      <c r="H54" s="558">
        <f>SUM(B54:G54)</f>
        <v>326.92</v>
      </c>
      <c r="I54" s="955"/>
    </row>
    <row r="55" spans="1:38" ht="15.75" thickBot="1" x14ac:dyDescent="0.3">
      <c r="A55" s="151" t="s">
        <v>775</v>
      </c>
      <c r="B55" s="557">
        <v>416.19</v>
      </c>
      <c r="C55" s="557"/>
      <c r="D55" s="557"/>
      <c r="E55" s="557"/>
      <c r="F55" s="557"/>
      <c r="G55" s="557"/>
      <c r="H55" s="558">
        <f>SUM(B55:G55)</f>
        <v>416.19</v>
      </c>
      <c r="I55" s="955"/>
    </row>
    <row r="56" spans="1:38" x14ac:dyDescent="0.25">
      <c r="A56" s="553" t="s">
        <v>115</v>
      </c>
      <c r="B56" s="554"/>
      <c r="C56" s="554"/>
      <c r="D56" s="554"/>
      <c r="E56" s="554"/>
      <c r="F56" s="554"/>
      <c r="G56" s="554"/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554"/>
      <c r="S56" s="554"/>
      <c r="T56" s="554"/>
      <c r="U56" s="554"/>
      <c r="V56" s="555" t="s">
        <v>793</v>
      </c>
      <c r="W56" s="556" t="s">
        <v>794</v>
      </c>
    </row>
    <row r="57" spans="1:38" x14ac:dyDescent="0.25">
      <c r="A57" s="151" t="s">
        <v>771</v>
      </c>
      <c r="B57" s="557">
        <v>559.9</v>
      </c>
      <c r="C57" s="557">
        <v>221.77</v>
      </c>
      <c r="D57" s="557">
        <v>183.12</v>
      </c>
      <c r="E57" s="557">
        <v>82.95</v>
      </c>
      <c r="F57" s="557">
        <v>124.4</v>
      </c>
      <c r="G57" s="557">
        <v>77.89</v>
      </c>
      <c r="H57" s="557">
        <v>76.739999999999995</v>
      </c>
      <c r="I57" s="557">
        <v>215.63</v>
      </c>
      <c r="J57" s="557">
        <v>201.09</v>
      </c>
      <c r="K57" s="557">
        <v>212.46</v>
      </c>
      <c r="L57" s="557">
        <v>205.41</v>
      </c>
      <c r="M57" s="557">
        <v>124.01</v>
      </c>
      <c r="N57" s="557">
        <v>702.64</v>
      </c>
      <c r="O57" s="557">
        <v>705.07</v>
      </c>
      <c r="P57" s="557">
        <v>676.71</v>
      </c>
      <c r="Q57" s="557">
        <v>679.05</v>
      </c>
      <c r="R57" s="557">
        <v>257.81</v>
      </c>
      <c r="S57" s="557">
        <v>260.06</v>
      </c>
      <c r="T57" s="557">
        <v>236.61</v>
      </c>
      <c r="U57" s="557"/>
      <c r="V57" s="558">
        <f>SUM(B57:U57)</f>
        <v>5803.3200000000015</v>
      </c>
      <c r="W57" s="955">
        <f>SUM(V57:V58)</f>
        <v>9110.83</v>
      </c>
    </row>
    <row r="58" spans="1:38" ht="15.75" thickBot="1" x14ac:dyDescent="0.3">
      <c r="A58" s="152" t="s">
        <v>768</v>
      </c>
      <c r="B58" s="559">
        <v>454.93</v>
      </c>
      <c r="C58" s="559">
        <v>453.26</v>
      </c>
      <c r="D58" s="559">
        <v>180.97</v>
      </c>
      <c r="E58" s="559">
        <v>179.57</v>
      </c>
      <c r="F58" s="559">
        <v>182.64</v>
      </c>
      <c r="G58" s="559">
        <v>115.09</v>
      </c>
      <c r="H58" s="559">
        <v>45.62</v>
      </c>
      <c r="I58" s="559">
        <v>106.02</v>
      </c>
      <c r="J58" s="559">
        <v>380.65</v>
      </c>
      <c r="K58" s="559">
        <v>86.35</v>
      </c>
      <c r="L58" s="559">
        <v>73.58</v>
      </c>
      <c r="M58" s="559">
        <v>77.14</v>
      </c>
      <c r="N58" s="559">
        <v>90.55</v>
      </c>
      <c r="O58" s="559">
        <v>67.430000000000007</v>
      </c>
      <c r="P58" s="559">
        <v>68.02</v>
      </c>
      <c r="Q58" s="559">
        <v>183.81</v>
      </c>
      <c r="R58" s="559">
        <v>283.16000000000003</v>
      </c>
      <c r="S58" s="559">
        <v>133.47</v>
      </c>
      <c r="T58" s="559">
        <v>55.29</v>
      </c>
      <c r="U58" s="559">
        <v>89.96</v>
      </c>
      <c r="V58" s="560">
        <f>SUM(B58:U58)</f>
        <v>3307.5099999999989</v>
      </c>
      <c r="W58" s="956"/>
    </row>
    <row r="59" spans="1:38" x14ac:dyDescent="0.25">
      <c r="A59" s="553" t="s">
        <v>119</v>
      </c>
      <c r="B59" s="554"/>
      <c r="C59" s="554"/>
      <c r="D59" s="554"/>
      <c r="E59" s="554"/>
      <c r="F59" s="555" t="s">
        <v>793</v>
      </c>
      <c r="G59" s="556" t="s">
        <v>794</v>
      </c>
    </row>
    <row r="60" spans="1:38" x14ac:dyDescent="0.25">
      <c r="A60" s="151" t="s">
        <v>771</v>
      </c>
      <c r="B60" s="557">
        <v>468.65</v>
      </c>
      <c r="C60" s="557">
        <v>467.92</v>
      </c>
      <c r="D60" s="557">
        <v>368.66</v>
      </c>
      <c r="E60" s="557">
        <v>468.38</v>
      </c>
      <c r="F60" s="558">
        <f>SUM(B60:E60)</f>
        <v>1773.6100000000001</v>
      </c>
      <c r="G60" s="955">
        <f>SUM(F60:F61)</f>
        <v>2065.7200000000003</v>
      </c>
    </row>
    <row r="61" spans="1:38" ht="15.75" thickBot="1" x14ac:dyDescent="0.3">
      <c r="A61" s="151" t="s">
        <v>768</v>
      </c>
      <c r="B61" s="557">
        <v>75.03</v>
      </c>
      <c r="C61" s="557">
        <v>108.54</v>
      </c>
      <c r="D61" s="557">
        <v>108.54</v>
      </c>
      <c r="E61" s="557"/>
      <c r="F61" s="558">
        <f>SUM(B61:E61)</f>
        <v>292.11</v>
      </c>
      <c r="G61" s="955"/>
    </row>
    <row r="62" spans="1:38" x14ac:dyDescent="0.25">
      <c r="A62" s="553" t="s">
        <v>122</v>
      </c>
      <c r="B62" s="554"/>
      <c r="C62" s="554"/>
      <c r="D62" s="554"/>
      <c r="E62" s="554"/>
      <c r="F62" s="554"/>
      <c r="G62" s="554"/>
      <c r="H62" s="554"/>
      <c r="I62" s="554"/>
      <c r="J62" s="554"/>
      <c r="K62" s="554"/>
      <c r="L62" s="554"/>
      <c r="M62" s="554"/>
      <c r="N62" s="554"/>
      <c r="O62" s="554"/>
      <c r="P62" s="554"/>
      <c r="Q62" s="554"/>
      <c r="R62" s="554"/>
      <c r="S62" s="554"/>
      <c r="T62" s="554"/>
      <c r="U62" s="554"/>
      <c r="V62" s="554"/>
      <c r="W62" s="554"/>
      <c r="X62" s="554"/>
      <c r="Y62" s="554"/>
      <c r="Z62" s="554"/>
      <c r="AA62" s="554"/>
      <c r="AB62" s="554"/>
      <c r="AC62" s="554"/>
      <c r="AD62" s="554"/>
      <c r="AE62" s="554"/>
      <c r="AF62" s="554"/>
      <c r="AG62" s="554"/>
      <c r="AH62" s="554"/>
      <c r="AI62" s="554"/>
      <c r="AJ62" s="554"/>
      <c r="AK62" s="555" t="s">
        <v>793</v>
      </c>
      <c r="AL62" s="556" t="s">
        <v>794</v>
      </c>
    </row>
    <row r="63" spans="1:38" x14ac:dyDescent="0.25">
      <c r="A63" s="151" t="s">
        <v>771</v>
      </c>
      <c r="B63" s="557">
        <v>660.51</v>
      </c>
      <c r="C63" s="557">
        <v>670.77</v>
      </c>
      <c r="D63" s="557">
        <v>553.86</v>
      </c>
      <c r="E63" s="557">
        <v>40.96</v>
      </c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57"/>
      <c r="T63" s="557"/>
      <c r="U63" s="557"/>
      <c r="V63" s="557"/>
      <c r="W63" s="557"/>
      <c r="X63" s="557"/>
      <c r="Y63" s="557"/>
      <c r="Z63" s="557"/>
      <c r="AA63" s="557"/>
      <c r="AB63" s="557"/>
      <c r="AC63" s="557"/>
      <c r="AD63" s="557"/>
      <c r="AE63" s="557"/>
      <c r="AF63" s="557"/>
      <c r="AG63" s="557"/>
      <c r="AH63" s="557"/>
      <c r="AI63" s="557"/>
      <c r="AJ63" s="557"/>
      <c r="AK63" s="558">
        <f>SUM(B63:AJ63)</f>
        <v>1926.1</v>
      </c>
      <c r="AL63" s="955">
        <f>SUM(AK63:AK64)</f>
        <v>6000.02</v>
      </c>
    </row>
    <row r="64" spans="1:38" ht="15.75" thickBot="1" x14ac:dyDescent="0.3">
      <c r="A64" s="152" t="s">
        <v>768</v>
      </c>
      <c r="B64" s="559">
        <v>188.59</v>
      </c>
      <c r="C64" s="559">
        <v>188.96</v>
      </c>
      <c r="D64" s="559">
        <v>92.96</v>
      </c>
      <c r="E64" s="559">
        <v>104.69</v>
      </c>
      <c r="F64" s="559">
        <v>106.11</v>
      </c>
      <c r="G64" s="559">
        <v>107.52</v>
      </c>
      <c r="H64" s="559">
        <v>108.94</v>
      </c>
      <c r="I64" s="559">
        <v>110.36</v>
      </c>
      <c r="J64" s="559">
        <v>111.78</v>
      </c>
      <c r="K64" s="559">
        <v>113.2</v>
      </c>
      <c r="L64" s="559">
        <v>114.77</v>
      </c>
      <c r="M64" s="559">
        <v>119.17</v>
      </c>
      <c r="N64" s="559">
        <v>120.69</v>
      </c>
      <c r="O64" s="559">
        <v>122.06</v>
      </c>
      <c r="P64" s="559">
        <v>123.42</v>
      </c>
      <c r="Q64" s="559">
        <v>124.78</v>
      </c>
      <c r="R64" s="559">
        <v>126.15</v>
      </c>
      <c r="S64" s="559">
        <v>127.51</v>
      </c>
      <c r="T64" s="559">
        <v>113.04</v>
      </c>
      <c r="U64" s="559">
        <v>103.52</v>
      </c>
      <c r="V64" s="559">
        <v>105.13</v>
      </c>
      <c r="W64" s="559">
        <v>106.74</v>
      </c>
      <c r="X64" s="559">
        <v>108.36</v>
      </c>
      <c r="Y64" s="559">
        <v>109.97</v>
      </c>
      <c r="Z64" s="559">
        <v>111.59</v>
      </c>
      <c r="AA64" s="559">
        <v>113.2</v>
      </c>
      <c r="AB64" s="559">
        <v>114.75</v>
      </c>
      <c r="AC64" s="559">
        <v>116.46</v>
      </c>
      <c r="AD64" s="559">
        <v>118.16</v>
      </c>
      <c r="AE64" s="559">
        <v>119.78</v>
      </c>
      <c r="AF64" s="559">
        <v>121.4</v>
      </c>
      <c r="AG64" s="559">
        <v>123.02</v>
      </c>
      <c r="AH64" s="559">
        <v>124.64</v>
      </c>
      <c r="AI64" s="559">
        <v>96.99</v>
      </c>
      <c r="AJ64" s="559">
        <v>55.51</v>
      </c>
      <c r="AK64" s="560">
        <f>SUM(B64:AJ64)</f>
        <v>4073.92</v>
      </c>
      <c r="AL64" s="956"/>
    </row>
    <row r="65" spans="1:12" x14ac:dyDescent="0.25">
      <c r="A65" s="553" t="s">
        <v>125</v>
      </c>
      <c r="B65" s="554"/>
      <c r="C65" s="554"/>
      <c r="D65" s="554"/>
      <c r="E65" s="554"/>
      <c r="F65" s="554"/>
      <c r="G65" s="554"/>
      <c r="H65" s="554"/>
      <c r="I65" s="554"/>
      <c r="J65" s="554"/>
      <c r="K65" s="555" t="s">
        <v>793</v>
      </c>
      <c r="L65" s="556" t="s">
        <v>794</v>
      </c>
    </row>
    <row r="66" spans="1:12" x14ac:dyDescent="0.25">
      <c r="A66" s="151" t="s">
        <v>771</v>
      </c>
      <c r="B66" s="557">
        <v>48.12</v>
      </c>
      <c r="C66" s="557">
        <v>110.41</v>
      </c>
      <c r="D66" s="557">
        <v>39.450000000000003</v>
      </c>
      <c r="E66" s="557">
        <v>37.82</v>
      </c>
      <c r="F66" s="557">
        <v>112.12</v>
      </c>
      <c r="G66" s="557">
        <v>241.76</v>
      </c>
      <c r="H66" s="557">
        <v>75.48</v>
      </c>
      <c r="I66" s="557">
        <v>76.87</v>
      </c>
      <c r="J66" s="557">
        <v>139.99</v>
      </c>
      <c r="K66" s="558">
        <f>SUM(B66:J66)</f>
        <v>882.0200000000001</v>
      </c>
      <c r="L66" s="955">
        <f>SUM(K66:K68)</f>
        <v>2999.7200000000003</v>
      </c>
    </row>
    <row r="67" spans="1:12" x14ac:dyDescent="0.25">
      <c r="A67" s="151" t="s">
        <v>768</v>
      </c>
      <c r="B67" s="557"/>
      <c r="C67" s="557"/>
      <c r="D67" s="557"/>
      <c r="E67" s="557"/>
      <c r="F67" s="557"/>
      <c r="G67" s="557"/>
      <c r="H67" s="557"/>
      <c r="I67" s="557"/>
      <c r="J67" s="557"/>
      <c r="K67" s="558">
        <f>SUM(B67:J67)</f>
        <v>0</v>
      </c>
      <c r="L67" s="955"/>
    </row>
    <row r="68" spans="1:12" ht="15.75" thickBot="1" x14ac:dyDescent="0.3">
      <c r="A68" s="152" t="s">
        <v>775</v>
      </c>
      <c r="B68" s="559">
        <v>321.97000000000003</v>
      </c>
      <c r="C68" s="559">
        <v>339.07</v>
      </c>
      <c r="D68" s="559">
        <v>311.18</v>
      </c>
      <c r="E68" s="559">
        <v>282.26</v>
      </c>
      <c r="F68" s="559">
        <v>204.55</v>
      </c>
      <c r="G68" s="559">
        <v>129.69999999999999</v>
      </c>
      <c r="H68" s="559">
        <v>340.95</v>
      </c>
      <c r="I68" s="559">
        <v>188.02</v>
      </c>
      <c r="J68" s="559"/>
      <c r="K68" s="560">
        <f>SUM(B68:J68)</f>
        <v>2117.7000000000003</v>
      </c>
      <c r="L68" s="956"/>
    </row>
    <row r="69" spans="1:12" x14ac:dyDescent="0.25">
      <c r="A69" s="565" t="s">
        <v>128</v>
      </c>
      <c r="B69" s="554"/>
      <c r="C69" s="554"/>
      <c r="D69" s="555" t="s">
        <v>793</v>
      </c>
      <c r="E69" s="556" t="s">
        <v>794</v>
      </c>
    </row>
    <row r="70" spans="1:12" x14ac:dyDescent="0.25">
      <c r="A70" s="566" t="s">
        <v>789</v>
      </c>
      <c r="B70" s="557">
        <v>188.38</v>
      </c>
      <c r="C70" s="557">
        <v>165.62</v>
      </c>
      <c r="D70" s="558">
        <f>SUM(B70:C70)</f>
        <v>354</v>
      </c>
      <c r="E70" s="694">
        <f>SUM(D70:D71)</f>
        <v>530.96</v>
      </c>
    </row>
    <row r="71" spans="1:12" ht="15.75" thickBot="1" x14ac:dyDescent="0.3">
      <c r="A71" s="567" t="s">
        <v>775</v>
      </c>
      <c r="B71" s="559">
        <v>82.6</v>
      </c>
      <c r="C71" s="559">
        <v>94.36</v>
      </c>
      <c r="D71" s="560">
        <f>SUM(B71:C71)</f>
        <v>176.95999999999998</v>
      </c>
      <c r="E71" s="695"/>
    </row>
    <row r="72" spans="1:12" x14ac:dyDescent="0.25">
      <c r="A72" s="565" t="s">
        <v>131</v>
      </c>
      <c r="B72" s="554"/>
      <c r="C72" s="554"/>
      <c r="D72" s="555" t="s">
        <v>793</v>
      </c>
      <c r="E72" s="556" t="s">
        <v>794</v>
      </c>
    </row>
    <row r="73" spans="1:12" x14ac:dyDescent="0.25">
      <c r="A73" s="566" t="s">
        <v>789</v>
      </c>
      <c r="B73" s="557">
        <v>194.44</v>
      </c>
      <c r="C73" s="557">
        <v>182.79</v>
      </c>
      <c r="D73" s="558">
        <f>SUM(B73:C73)</f>
        <v>377.23</v>
      </c>
      <c r="E73" s="694">
        <f>SUM(D73:D74)</f>
        <v>637.29999999999995</v>
      </c>
    </row>
    <row r="74" spans="1:12" ht="15.75" thickBot="1" x14ac:dyDescent="0.3">
      <c r="A74" s="566" t="s">
        <v>775</v>
      </c>
      <c r="B74" s="557">
        <v>150.47</v>
      </c>
      <c r="C74" s="557">
        <v>109.6</v>
      </c>
      <c r="D74" s="558">
        <f>SUM(B74:C74)</f>
        <v>260.07</v>
      </c>
      <c r="E74" s="694"/>
    </row>
    <row r="75" spans="1:12" x14ac:dyDescent="0.25">
      <c r="A75" s="553" t="s">
        <v>134</v>
      </c>
      <c r="B75" s="554"/>
      <c r="C75" s="554"/>
      <c r="D75" s="554"/>
      <c r="E75" s="554"/>
      <c r="F75" s="554"/>
      <c r="G75" s="554"/>
      <c r="H75" s="554"/>
      <c r="I75" s="555" t="s">
        <v>793</v>
      </c>
      <c r="J75" s="556" t="s">
        <v>794</v>
      </c>
    </row>
    <row r="76" spans="1:12" x14ac:dyDescent="0.25">
      <c r="A76" s="151" t="s">
        <v>771</v>
      </c>
      <c r="B76" s="557">
        <v>460.02</v>
      </c>
      <c r="C76" s="557">
        <v>458.82</v>
      </c>
      <c r="D76" s="557">
        <v>469.79</v>
      </c>
      <c r="E76" s="557">
        <v>518.29</v>
      </c>
      <c r="F76" s="557">
        <v>458.44</v>
      </c>
      <c r="G76" s="557">
        <v>229.15</v>
      </c>
      <c r="H76" s="557">
        <v>342.27</v>
      </c>
      <c r="I76" s="558">
        <f>SUM(B76:H76)</f>
        <v>2936.7799999999997</v>
      </c>
      <c r="J76" s="955">
        <f>SUM(I76:I79)</f>
        <v>6539.0499999999993</v>
      </c>
    </row>
    <row r="77" spans="1:12" x14ac:dyDescent="0.25">
      <c r="A77" s="151" t="s">
        <v>768</v>
      </c>
      <c r="B77" s="557">
        <v>212.23</v>
      </c>
      <c r="C77" s="557">
        <v>281.05</v>
      </c>
      <c r="D77" s="557">
        <v>269.20999999999998</v>
      </c>
      <c r="E77" s="557">
        <v>201.68</v>
      </c>
      <c r="F77" s="557"/>
      <c r="G77" s="557"/>
      <c r="H77" s="557"/>
      <c r="I77" s="558">
        <f>SUM(B77:H77)</f>
        <v>964.17000000000007</v>
      </c>
      <c r="J77" s="955"/>
    </row>
    <row r="78" spans="1:12" x14ac:dyDescent="0.25">
      <c r="A78" s="151" t="s">
        <v>775</v>
      </c>
      <c r="B78" s="557">
        <v>245.14</v>
      </c>
      <c r="C78" s="557">
        <v>258.58</v>
      </c>
      <c r="D78" s="557">
        <v>263.77999999999997</v>
      </c>
      <c r="E78" s="557">
        <v>234.27</v>
      </c>
      <c r="F78" s="557">
        <v>326.01</v>
      </c>
      <c r="G78" s="557">
        <v>331.05</v>
      </c>
      <c r="H78" s="557">
        <v>403.79</v>
      </c>
      <c r="I78" s="558">
        <f>SUM(B78:H78)</f>
        <v>2062.62</v>
      </c>
      <c r="J78" s="955"/>
    </row>
    <row r="79" spans="1:12" ht="15.75" thickBot="1" x14ac:dyDescent="0.3">
      <c r="A79" s="151" t="s">
        <v>789</v>
      </c>
      <c r="B79" s="557">
        <v>187.8</v>
      </c>
      <c r="C79" s="557">
        <v>387.68</v>
      </c>
      <c r="D79" s="557"/>
      <c r="E79" s="557"/>
      <c r="F79" s="557"/>
      <c r="G79" s="557"/>
      <c r="H79" s="557"/>
      <c r="I79" s="558">
        <f>SUM(B79:H79)</f>
        <v>575.48</v>
      </c>
      <c r="J79" s="955"/>
    </row>
    <row r="80" spans="1:12" x14ac:dyDescent="0.25">
      <c r="A80" s="553" t="s">
        <v>137</v>
      </c>
      <c r="B80" s="554"/>
      <c r="C80" s="554"/>
      <c r="D80" s="554"/>
      <c r="E80" s="554"/>
      <c r="F80" s="554"/>
      <c r="G80" s="554"/>
      <c r="H80" s="554"/>
      <c r="I80" s="554"/>
      <c r="J80" s="554"/>
      <c r="K80" s="555" t="s">
        <v>793</v>
      </c>
      <c r="L80" s="556" t="s">
        <v>794</v>
      </c>
    </row>
    <row r="81" spans="1:16" x14ac:dyDescent="0.25">
      <c r="A81" s="151" t="s">
        <v>771</v>
      </c>
      <c r="B81" s="557">
        <v>465.84</v>
      </c>
      <c r="C81" s="557"/>
      <c r="D81" s="557"/>
      <c r="E81" s="557"/>
      <c r="F81" s="557"/>
      <c r="G81" s="557"/>
      <c r="H81" s="557"/>
      <c r="I81" s="557"/>
      <c r="J81" s="557"/>
      <c r="K81" s="558">
        <f>SUM(B81)</f>
        <v>465.84</v>
      </c>
      <c r="L81" s="955">
        <f>SUM(K81:K83)</f>
        <v>3891.5099999999998</v>
      </c>
    </row>
    <row r="82" spans="1:16" x14ac:dyDescent="0.25">
      <c r="A82" s="151" t="s">
        <v>775</v>
      </c>
      <c r="B82" s="557">
        <v>395.03</v>
      </c>
      <c r="C82" s="557">
        <v>147.41</v>
      </c>
      <c r="D82" s="557">
        <v>125.62</v>
      </c>
      <c r="E82" s="557">
        <v>103.83</v>
      </c>
      <c r="F82" s="557">
        <v>282.87</v>
      </c>
      <c r="G82" s="557">
        <v>263.93</v>
      </c>
      <c r="H82" s="557">
        <v>163.80000000000001</v>
      </c>
      <c r="I82" s="557">
        <v>163.80000000000001</v>
      </c>
      <c r="J82" s="557">
        <v>163.80000000000001</v>
      </c>
      <c r="K82" s="558">
        <f>SUM(B82:J82)</f>
        <v>1810.09</v>
      </c>
      <c r="L82" s="955"/>
    </row>
    <row r="83" spans="1:16" ht="15.75" thickBot="1" x14ac:dyDescent="0.3">
      <c r="A83" s="151" t="s">
        <v>789</v>
      </c>
      <c r="B83" s="557">
        <v>336.87</v>
      </c>
      <c r="C83" s="557">
        <v>187.86</v>
      </c>
      <c r="D83" s="557">
        <v>187.86</v>
      </c>
      <c r="E83" s="557">
        <v>421.18</v>
      </c>
      <c r="F83" s="557">
        <v>223.27</v>
      </c>
      <c r="G83" s="557">
        <v>102.25</v>
      </c>
      <c r="H83" s="557">
        <v>121.69</v>
      </c>
      <c r="I83" s="557">
        <v>34.6</v>
      </c>
      <c r="J83" s="557"/>
      <c r="K83" s="558">
        <f>SUM(B83:J83)</f>
        <v>1615.58</v>
      </c>
      <c r="L83" s="955"/>
    </row>
    <row r="84" spans="1:16" x14ac:dyDescent="0.25">
      <c r="A84" s="553" t="s">
        <v>140</v>
      </c>
      <c r="B84" s="554"/>
      <c r="C84" s="554"/>
      <c r="D84" s="554"/>
      <c r="E84" s="554"/>
      <c r="F84" s="554"/>
      <c r="G84" s="554"/>
      <c r="H84" s="554"/>
      <c r="I84" s="554"/>
      <c r="J84" s="554"/>
      <c r="K84" s="554"/>
      <c r="L84" s="554"/>
      <c r="M84" s="554"/>
      <c r="N84" s="555" t="s">
        <v>793</v>
      </c>
      <c r="O84" s="556" t="s">
        <v>794</v>
      </c>
    </row>
    <row r="85" spans="1:16" x14ac:dyDescent="0.25">
      <c r="A85" s="151" t="s">
        <v>771</v>
      </c>
      <c r="B85" s="557">
        <v>567.5</v>
      </c>
      <c r="C85" s="557">
        <v>588.49</v>
      </c>
      <c r="D85" s="557"/>
      <c r="E85" s="557"/>
      <c r="F85" s="557"/>
      <c r="G85" s="557"/>
      <c r="H85" s="557"/>
      <c r="I85" s="557"/>
      <c r="J85" s="557"/>
      <c r="K85" s="557"/>
      <c r="L85" s="557"/>
      <c r="M85" s="557"/>
      <c r="N85" s="558">
        <f>SUM(B85:M85)</f>
        <v>1155.99</v>
      </c>
      <c r="O85" s="955">
        <f>SUM(N85:N86)</f>
        <v>2751.4800000000005</v>
      </c>
    </row>
    <row r="86" spans="1:16" ht="15.75" thickBot="1" x14ac:dyDescent="0.3">
      <c r="A86" s="152" t="s">
        <v>768</v>
      </c>
      <c r="B86" s="559">
        <v>163.80000000000001</v>
      </c>
      <c r="C86" s="559">
        <v>143.44</v>
      </c>
      <c r="D86" s="559">
        <v>139.85</v>
      </c>
      <c r="E86" s="559">
        <v>137.5</v>
      </c>
      <c r="F86" s="559">
        <v>135.21</v>
      </c>
      <c r="G86" s="559">
        <v>132.93</v>
      </c>
      <c r="H86" s="559">
        <v>130.63999999999999</v>
      </c>
      <c r="I86" s="559">
        <v>128.35</v>
      </c>
      <c r="J86" s="559">
        <v>126.12</v>
      </c>
      <c r="K86" s="559">
        <v>125.42</v>
      </c>
      <c r="L86" s="559">
        <v>97.81</v>
      </c>
      <c r="M86" s="559">
        <v>134.41999999999999</v>
      </c>
      <c r="N86" s="560">
        <f>SUM(B86:M86)</f>
        <v>1595.4900000000002</v>
      </c>
      <c r="O86" s="956"/>
    </row>
    <row r="87" spans="1:16" x14ac:dyDescent="0.25">
      <c r="A87" s="553" t="s">
        <v>143</v>
      </c>
      <c r="B87" s="554"/>
      <c r="C87" s="554"/>
      <c r="D87" s="554"/>
      <c r="E87" s="554"/>
      <c r="F87" s="554"/>
      <c r="G87" s="554"/>
      <c r="H87" s="555" t="s">
        <v>793</v>
      </c>
      <c r="I87" s="556" t="s">
        <v>794</v>
      </c>
    </row>
    <row r="88" spans="1:16" x14ac:dyDescent="0.25">
      <c r="A88" s="151" t="s">
        <v>775</v>
      </c>
      <c r="B88" s="557"/>
      <c r="C88" s="557">
        <v>104.55</v>
      </c>
      <c r="D88" s="557">
        <v>103.17</v>
      </c>
      <c r="E88" s="557">
        <v>97.17</v>
      </c>
      <c r="F88" s="557">
        <v>97.17</v>
      </c>
      <c r="G88" s="557">
        <v>95.56</v>
      </c>
      <c r="H88" s="558">
        <f>SUM(C88:G88)</f>
        <v>497.62</v>
      </c>
      <c r="I88" s="955">
        <f>SUM(H88:H89)</f>
        <v>1156.8499999999999</v>
      </c>
    </row>
    <row r="89" spans="1:16" ht="15.75" thickBot="1" x14ac:dyDescent="0.3">
      <c r="A89" s="152" t="s">
        <v>789</v>
      </c>
      <c r="B89" s="559"/>
      <c r="C89" s="559">
        <v>177.68</v>
      </c>
      <c r="D89" s="559">
        <v>127.66</v>
      </c>
      <c r="E89" s="559">
        <v>127.66</v>
      </c>
      <c r="F89" s="559">
        <v>226.23</v>
      </c>
      <c r="G89" s="559"/>
      <c r="H89" s="560">
        <f>SUM(C89:G89)</f>
        <v>659.23</v>
      </c>
      <c r="I89" s="956"/>
    </row>
    <row r="90" spans="1:16" x14ac:dyDescent="0.25">
      <c r="A90" s="553" t="s">
        <v>146</v>
      </c>
      <c r="B90" s="554"/>
      <c r="C90" s="554"/>
      <c r="D90" s="554"/>
      <c r="E90" s="554"/>
      <c r="F90" s="554"/>
      <c r="G90" s="554"/>
      <c r="H90" s="555" t="s">
        <v>793</v>
      </c>
      <c r="I90" s="556" t="s">
        <v>794</v>
      </c>
    </row>
    <row r="91" spans="1:16" x14ac:dyDescent="0.25">
      <c r="A91" s="151" t="s">
        <v>775</v>
      </c>
      <c r="B91" s="557">
        <v>355.89</v>
      </c>
      <c r="C91" s="557">
        <v>321.79000000000002</v>
      </c>
      <c r="D91" s="557">
        <v>290.8</v>
      </c>
      <c r="E91" s="557">
        <v>119.7</v>
      </c>
      <c r="F91" s="557">
        <v>60.4</v>
      </c>
      <c r="G91" s="557">
        <v>61.14</v>
      </c>
      <c r="H91" s="558">
        <f>SUM(B91:G91)</f>
        <v>1209.7200000000003</v>
      </c>
      <c r="I91" s="955">
        <f>SUM(H91:H93)</f>
        <v>3098.4800000000005</v>
      </c>
    </row>
    <row r="92" spans="1:16" x14ac:dyDescent="0.25">
      <c r="A92" s="151" t="s">
        <v>768</v>
      </c>
      <c r="B92" s="557">
        <v>447.22</v>
      </c>
      <c r="C92" s="557">
        <v>230.83</v>
      </c>
      <c r="D92" s="557">
        <v>183.06</v>
      </c>
      <c r="E92" s="557"/>
      <c r="F92" s="557"/>
      <c r="G92" s="557"/>
      <c r="H92" s="558">
        <f>SUM(B92:G92)</f>
        <v>861.11000000000013</v>
      </c>
      <c r="I92" s="955"/>
    </row>
    <row r="93" spans="1:16" ht="15.75" thickBot="1" x14ac:dyDescent="0.3">
      <c r="A93" s="151" t="s">
        <v>789</v>
      </c>
      <c r="B93" s="557">
        <v>65.739999999999995</v>
      </c>
      <c r="C93" s="557">
        <v>63.69</v>
      </c>
      <c r="D93" s="557">
        <v>236.85</v>
      </c>
      <c r="E93" s="557">
        <v>268.10000000000002</v>
      </c>
      <c r="F93" s="557">
        <v>393.27</v>
      </c>
      <c r="G93" s="557"/>
      <c r="H93" s="558">
        <f>SUM(B93:G93)</f>
        <v>1027.6500000000001</v>
      </c>
      <c r="I93" s="955"/>
    </row>
    <row r="94" spans="1:16" x14ac:dyDescent="0.25">
      <c r="A94" s="553" t="s">
        <v>149</v>
      </c>
      <c r="B94" s="554"/>
      <c r="C94" s="554"/>
      <c r="D94" s="554"/>
      <c r="E94" s="554"/>
      <c r="F94" s="554"/>
      <c r="G94" s="554"/>
      <c r="H94" s="554"/>
      <c r="I94" s="554"/>
      <c r="J94" s="554"/>
      <c r="K94" s="554"/>
      <c r="L94" s="554"/>
      <c r="M94" s="554"/>
      <c r="N94" s="554"/>
      <c r="O94" s="555" t="s">
        <v>793</v>
      </c>
      <c r="P94" s="556" t="s">
        <v>794</v>
      </c>
    </row>
    <row r="95" spans="1:16" x14ac:dyDescent="0.25">
      <c r="A95" s="151" t="s">
        <v>771</v>
      </c>
      <c r="B95" s="557">
        <v>69.430000000000007</v>
      </c>
      <c r="C95" s="557">
        <v>74.89</v>
      </c>
      <c r="D95" s="557">
        <v>76.28</v>
      </c>
      <c r="E95" s="557">
        <v>82.67</v>
      </c>
      <c r="F95" s="557">
        <v>84.22</v>
      </c>
      <c r="G95" s="557">
        <v>89.47</v>
      </c>
      <c r="H95" s="557">
        <v>95.71</v>
      </c>
      <c r="I95" s="557">
        <v>97.42</v>
      </c>
      <c r="J95" s="557">
        <v>159.53</v>
      </c>
      <c r="K95" s="557">
        <v>11.17</v>
      </c>
      <c r="L95" s="557">
        <v>11.66</v>
      </c>
      <c r="M95" s="557">
        <v>118.06</v>
      </c>
      <c r="N95" s="557">
        <v>157.06</v>
      </c>
      <c r="O95" s="558">
        <f>SUM(B95:N95)</f>
        <v>1127.57</v>
      </c>
      <c r="P95" s="955">
        <f>SUM(O95:O96)</f>
        <v>2163.87</v>
      </c>
    </row>
    <row r="96" spans="1:16" ht="15.75" thickBot="1" x14ac:dyDescent="0.3">
      <c r="A96" s="152" t="s">
        <v>768</v>
      </c>
      <c r="B96" s="559">
        <v>584.14</v>
      </c>
      <c r="C96" s="559">
        <v>452.16</v>
      </c>
      <c r="D96" s="559"/>
      <c r="E96" s="559"/>
      <c r="F96" s="559"/>
      <c r="G96" s="559"/>
      <c r="H96" s="559"/>
      <c r="I96" s="559"/>
      <c r="J96" s="559"/>
      <c r="K96" s="559"/>
      <c r="L96" s="559"/>
      <c r="M96" s="559"/>
      <c r="N96" s="559"/>
      <c r="O96" s="560">
        <f>SUM(B96:N96)</f>
        <v>1036.3</v>
      </c>
      <c r="P96" s="956"/>
    </row>
    <row r="97" spans="1:9" x14ac:dyDescent="0.25">
      <c r="A97" s="553" t="s">
        <v>152</v>
      </c>
      <c r="B97" s="554"/>
      <c r="C97" s="555" t="s">
        <v>793</v>
      </c>
      <c r="D97" s="556" t="s">
        <v>794</v>
      </c>
    </row>
    <row r="98" spans="1:9" ht="15.75" thickBot="1" x14ac:dyDescent="0.3">
      <c r="A98" s="151" t="s">
        <v>768</v>
      </c>
      <c r="B98" s="557">
        <v>472.39</v>
      </c>
      <c r="C98" s="558">
        <f>B98</f>
        <v>472.39</v>
      </c>
      <c r="D98" s="568">
        <f>C98</f>
        <v>472.39</v>
      </c>
    </row>
    <row r="99" spans="1:9" x14ac:dyDescent="0.25">
      <c r="A99" s="640" t="s">
        <v>155</v>
      </c>
      <c r="B99" s="554"/>
      <c r="C99" s="554"/>
      <c r="D99" s="554"/>
      <c r="E99" s="554"/>
      <c r="F99" s="554"/>
      <c r="G99" s="555" t="s">
        <v>793</v>
      </c>
      <c r="H99" s="556" t="s">
        <v>794</v>
      </c>
    </row>
    <row r="100" spans="1:9" x14ac:dyDescent="0.25">
      <c r="A100" s="151" t="s">
        <v>771</v>
      </c>
      <c r="B100" s="569">
        <v>122.02</v>
      </c>
      <c r="C100" s="569">
        <v>94.26</v>
      </c>
      <c r="D100" s="569">
        <v>104.21</v>
      </c>
      <c r="E100" s="569">
        <v>92.78</v>
      </c>
      <c r="F100" s="569">
        <v>102.73</v>
      </c>
      <c r="G100" s="639">
        <f>SUM(B100:F100)</f>
        <v>516</v>
      </c>
      <c r="H100" s="958">
        <f>SUM(G100:G101)</f>
        <v>995.79</v>
      </c>
      <c r="I100" s="569"/>
    </row>
    <row r="101" spans="1:9" ht="15.75" thickBot="1" x14ac:dyDescent="0.3">
      <c r="A101" s="152" t="s">
        <v>768</v>
      </c>
      <c r="B101" s="636">
        <v>154.43</v>
      </c>
      <c r="C101" s="636">
        <v>86.22</v>
      </c>
      <c r="D101" s="636">
        <v>239.14</v>
      </c>
      <c r="E101" s="636"/>
      <c r="F101" s="636"/>
      <c r="G101" s="560">
        <f>SUM(B101:F101)</f>
        <v>479.78999999999996</v>
      </c>
      <c r="H101" s="959"/>
      <c r="I101" s="569"/>
    </row>
    <row r="102" spans="1:9" x14ac:dyDescent="0.25">
      <c r="A102" s="641" t="s">
        <v>158</v>
      </c>
      <c r="B102" s="569"/>
      <c r="C102" s="569"/>
      <c r="D102" s="569"/>
      <c r="E102" s="569"/>
      <c r="F102" s="569"/>
      <c r="G102" s="569"/>
      <c r="H102" s="638" t="s">
        <v>793</v>
      </c>
      <c r="I102" s="634" t="s">
        <v>794</v>
      </c>
    </row>
    <row r="103" spans="1:9" x14ac:dyDescent="0.25">
      <c r="A103" s="151" t="s">
        <v>771</v>
      </c>
      <c r="B103" s="569">
        <v>187.37</v>
      </c>
      <c r="C103" s="569">
        <v>123.42</v>
      </c>
      <c r="D103" s="569">
        <v>133.37</v>
      </c>
      <c r="E103" s="569">
        <v>119.06</v>
      </c>
      <c r="F103" s="569">
        <v>129.13</v>
      </c>
      <c r="G103" s="569" t="s">
        <v>864</v>
      </c>
      <c r="H103" s="639">
        <f>SUM(B103:G103)</f>
        <v>692.35</v>
      </c>
      <c r="I103" s="958">
        <f>SUM(H103:H104)</f>
        <v>1630.85</v>
      </c>
    </row>
    <row r="104" spans="1:9" ht="15.75" thickBot="1" x14ac:dyDescent="0.3">
      <c r="A104" s="152" t="s">
        <v>768</v>
      </c>
      <c r="B104" s="636">
        <v>153.97999999999999</v>
      </c>
      <c r="C104" s="636">
        <v>158.96</v>
      </c>
      <c r="D104" s="636">
        <v>158.96</v>
      </c>
      <c r="E104" s="636">
        <v>233.31</v>
      </c>
      <c r="F104" s="636">
        <v>233.29</v>
      </c>
      <c r="G104" s="636"/>
      <c r="H104" s="560">
        <f>SUM(B104:G104)</f>
        <v>938.5</v>
      </c>
      <c r="I104" s="959"/>
    </row>
    <row r="105" spans="1:9" x14ac:dyDescent="0.25">
      <c r="A105" s="553" t="s">
        <v>161</v>
      </c>
      <c r="B105" s="554"/>
      <c r="C105" s="554"/>
      <c r="D105" s="555"/>
      <c r="E105" s="555" t="s">
        <v>793</v>
      </c>
      <c r="F105" s="556" t="s">
        <v>794</v>
      </c>
    </row>
    <row r="106" spans="1:9" x14ac:dyDescent="0.25">
      <c r="A106" s="151" t="s">
        <v>771</v>
      </c>
      <c r="B106" s="557">
        <v>128.94</v>
      </c>
      <c r="C106" s="557">
        <v>128.94</v>
      </c>
      <c r="D106" s="557">
        <v>128.94</v>
      </c>
      <c r="E106" s="558">
        <f>SUM(B106:D106)</f>
        <v>386.82</v>
      </c>
      <c r="F106" s="955">
        <f>SUM(E106:E107)</f>
        <v>538.02</v>
      </c>
    </row>
    <row r="107" spans="1:9" ht="15.75" thickBot="1" x14ac:dyDescent="0.3">
      <c r="A107" s="152" t="s">
        <v>768</v>
      </c>
      <c r="B107" s="559">
        <v>75.599999999999994</v>
      </c>
      <c r="C107" s="559">
        <v>75.599999999999994</v>
      </c>
      <c r="D107" s="559"/>
      <c r="E107" s="560">
        <f>SUM(B107:D107)</f>
        <v>151.19999999999999</v>
      </c>
      <c r="F107" s="956"/>
    </row>
    <row r="108" spans="1:9" x14ac:dyDescent="0.25">
      <c r="A108" s="553" t="s">
        <v>164</v>
      </c>
      <c r="B108" s="554"/>
      <c r="C108" s="554"/>
      <c r="D108" s="555" t="s">
        <v>793</v>
      </c>
      <c r="E108" s="556" t="s">
        <v>794</v>
      </c>
    </row>
    <row r="109" spans="1:9" x14ac:dyDescent="0.25">
      <c r="A109" s="151" t="s">
        <v>771</v>
      </c>
      <c r="B109" s="557">
        <v>70</v>
      </c>
      <c r="C109" s="557">
        <v>70</v>
      </c>
      <c r="D109" s="558">
        <f>SUM(B109:C109)</f>
        <v>140</v>
      </c>
      <c r="E109" s="955">
        <f>SUM(D109:D110)</f>
        <v>448.86</v>
      </c>
    </row>
    <row r="110" spans="1:9" ht="15.75" thickBot="1" x14ac:dyDescent="0.3">
      <c r="A110" s="151" t="s">
        <v>768</v>
      </c>
      <c r="B110" s="557">
        <v>154.43</v>
      </c>
      <c r="C110" s="557">
        <v>154.43</v>
      </c>
      <c r="D110" s="558">
        <f>SUM(B110:C110)</f>
        <v>308.86</v>
      </c>
      <c r="E110" s="955"/>
    </row>
    <row r="111" spans="1:9" x14ac:dyDescent="0.25">
      <c r="A111" s="553" t="s">
        <v>166</v>
      </c>
      <c r="B111" s="554"/>
      <c r="C111" s="554"/>
      <c r="D111" s="554"/>
      <c r="E111" s="554"/>
      <c r="F111" s="554"/>
      <c r="G111" s="554"/>
      <c r="H111" s="555" t="s">
        <v>793</v>
      </c>
      <c r="I111" s="556" t="s">
        <v>794</v>
      </c>
    </row>
    <row r="112" spans="1:9" x14ac:dyDescent="0.25">
      <c r="A112" s="151" t="s">
        <v>771</v>
      </c>
      <c r="B112" s="557">
        <v>130.46</v>
      </c>
      <c r="C112" s="557">
        <v>130.46</v>
      </c>
      <c r="D112" s="557">
        <v>130.44999999999999</v>
      </c>
      <c r="E112" s="557">
        <v>128.94</v>
      </c>
      <c r="F112" s="557">
        <v>128.94</v>
      </c>
      <c r="G112" s="557">
        <v>200.44</v>
      </c>
      <c r="H112" s="558">
        <f>SUM(B112:G112)</f>
        <v>849.69</v>
      </c>
      <c r="I112" s="955">
        <f>SUM(H112:H113)</f>
        <v>1912.3300000000002</v>
      </c>
    </row>
    <row r="113" spans="1:15" ht="15.75" thickBot="1" x14ac:dyDescent="0.3">
      <c r="A113" s="151" t="s">
        <v>768</v>
      </c>
      <c r="B113" s="557">
        <v>224.42</v>
      </c>
      <c r="C113" s="557">
        <v>152.91999999999999</v>
      </c>
      <c r="D113" s="557">
        <v>152.91999999999999</v>
      </c>
      <c r="E113" s="557">
        <v>153.97999999999999</v>
      </c>
      <c r="F113" s="557">
        <v>153.97999999999999</v>
      </c>
      <c r="G113" s="557">
        <v>224.42</v>
      </c>
      <c r="H113" s="558">
        <f>SUM(B113:G113)</f>
        <v>1062.6400000000001</v>
      </c>
      <c r="I113" s="955"/>
    </row>
    <row r="114" spans="1:15" x14ac:dyDescent="0.25">
      <c r="A114" s="553" t="s">
        <v>168</v>
      </c>
      <c r="B114" s="554"/>
      <c r="C114" s="554"/>
      <c r="D114" s="554"/>
      <c r="E114" s="554"/>
      <c r="F114" s="554"/>
      <c r="G114" s="554"/>
      <c r="H114" s="554"/>
      <c r="I114" s="555" t="s">
        <v>793</v>
      </c>
      <c r="J114" s="556" t="s">
        <v>794</v>
      </c>
    </row>
    <row r="115" spans="1:15" x14ac:dyDescent="0.25">
      <c r="A115" s="151" t="s">
        <v>771</v>
      </c>
      <c r="B115" s="557">
        <v>212.55</v>
      </c>
      <c r="C115" s="557">
        <v>123.39</v>
      </c>
      <c r="D115" s="557">
        <v>123.37</v>
      </c>
      <c r="E115" s="557">
        <v>132.87</v>
      </c>
      <c r="F115" s="557">
        <v>132.85</v>
      </c>
      <c r="G115" s="557">
        <v>132.85</v>
      </c>
      <c r="H115" s="557">
        <v>207.72</v>
      </c>
      <c r="I115" s="558">
        <f>SUM(B115:H115)</f>
        <v>1065.6000000000001</v>
      </c>
      <c r="J115" s="955">
        <f>SUM(I115:I116)</f>
        <v>2023.67</v>
      </c>
    </row>
    <row r="116" spans="1:15" ht="15.75" thickBot="1" x14ac:dyDescent="0.3">
      <c r="A116" s="152" t="s">
        <v>768</v>
      </c>
      <c r="B116" s="559">
        <v>160.69</v>
      </c>
      <c r="C116" s="559">
        <v>173.31</v>
      </c>
      <c r="D116" s="559">
        <v>156.77000000000001</v>
      </c>
      <c r="E116" s="559">
        <v>169.4</v>
      </c>
      <c r="F116" s="559">
        <v>297.89999999999998</v>
      </c>
      <c r="G116" s="559"/>
      <c r="H116" s="559"/>
      <c r="I116" s="560">
        <f>SUM(B116:H116)</f>
        <v>958.06999999999994</v>
      </c>
      <c r="J116" s="956"/>
    </row>
    <row r="117" spans="1:15" x14ac:dyDescent="0.25">
      <c r="A117" s="640" t="s">
        <v>170</v>
      </c>
      <c r="B117" s="633"/>
      <c r="C117" s="633"/>
      <c r="D117" s="595"/>
      <c r="E117" s="595"/>
      <c r="F117" s="633"/>
      <c r="G117" s="633"/>
      <c r="H117" s="633"/>
      <c r="I117" s="633"/>
      <c r="J117" s="633"/>
      <c r="K117" s="595" t="s">
        <v>793</v>
      </c>
      <c r="L117" s="634" t="s">
        <v>794</v>
      </c>
    </row>
    <row r="118" spans="1:15" x14ac:dyDescent="0.25">
      <c r="A118" s="151" t="s">
        <v>771</v>
      </c>
      <c r="B118" s="569">
        <v>372.09</v>
      </c>
      <c r="C118" s="569">
        <v>332.54</v>
      </c>
      <c r="D118" s="569">
        <v>132.87</v>
      </c>
      <c r="E118" s="635">
        <v>136.6</v>
      </c>
      <c r="F118" s="569">
        <v>137.22999999999999</v>
      </c>
      <c r="G118" s="569">
        <v>186.8</v>
      </c>
      <c r="H118" s="569">
        <v>186.5</v>
      </c>
      <c r="I118" s="569"/>
      <c r="J118" s="569"/>
      <c r="K118" s="569">
        <f>SUM(B118:J118)</f>
        <v>1484.6299999999999</v>
      </c>
      <c r="L118" s="958">
        <f>SUM(K118:K119)</f>
        <v>2776.17</v>
      </c>
    </row>
    <row r="119" spans="1:15" ht="15.75" thickBot="1" x14ac:dyDescent="0.3">
      <c r="A119" s="152" t="s">
        <v>768</v>
      </c>
      <c r="B119" s="636">
        <v>246.81</v>
      </c>
      <c r="C119" s="636">
        <v>131.36000000000001</v>
      </c>
      <c r="D119" s="636">
        <v>150</v>
      </c>
      <c r="E119" s="637">
        <v>140</v>
      </c>
      <c r="F119" s="636">
        <v>123.9</v>
      </c>
      <c r="G119" s="636">
        <v>182.7</v>
      </c>
      <c r="H119" s="636">
        <v>100.77</v>
      </c>
      <c r="I119" s="636">
        <v>116</v>
      </c>
      <c r="J119" s="636">
        <v>100</v>
      </c>
      <c r="K119" s="636">
        <f>SUM(B119:J119)</f>
        <v>1291.54</v>
      </c>
      <c r="L119" s="959"/>
    </row>
    <row r="120" spans="1:15" x14ac:dyDescent="0.25">
      <c r="A120" s="553" t="s">
        <v>172</v>
      </c>
      <c r="B120" s="554"/>
      <c r="C120" s="554"/>
      <c r="D120" s="554"/>
      <c r="E120" s="554"/>
      <c r="F120" s="554"/>
      <c r="G120" s="554"/>
      <c r="H120" s="555" t="s">
        <v>793</v>
      </c>
      <c r="I120" s="556" t="s">
        <v>794</v>
      </c>
    </row>
    <row r="121" spans="1:15" x14ac:dyDescent="0.25">
      <c r="A121" s="151" t="s">
        <v>771</v>
      </c>
      <c r="B121" s="557">
        <v>161.08000000000001</v>
      </c>
      <c r="C121" s="557">
        <v>100.12</v>
      </c>
      <c r="D121" s="557">
        <v>100.13</v>
      </c>
      <c r="E121" s="557">
        <v>108.17</v>
      </c>
      <c r="F121" s="557">
        <v>108.19</v>
      </c>
      <c r="G121" s="557">
        <v>149.99</v>
      </c>
      <c r="H121" s="558">
        <f>SUM(B121:G121)</f>
        <v>727.68000000000006</v>
      </c>
      <c r="I121" s="955">
        <f>SUM(H121:H122)</f>
        <v>1371.13</v>
      </c>
    </row>
    <row r="122" spans="1:15" ht="15.75" thickBot="1" x14ac:dyDescent="0.3">
      <c r="A122" s="152" t="s">
        <v>768</v>
      </c>
      <c r="B122" s="559">
        <v>173.68</v>
      </c>
      <c r="C122" s="559">
        <v>111.38</v>
      </c>
      <c r="D122" s="559">
        <v>134.72</v>
      </c>
      <c r="E122" s="559">
        <v>223.67</v>
      </c>
      <c r="F122" s="559"/>
      <c r="G122" s="559"/>
      <c r="H122" s="560">
        <f>SUM(B122:G122)</f>
        <v>643.44999999999993</v>
      </c>
      <c r="I122" s="956"/>
    </row>
    <row r="123" spans="1:15" x14ac:dyDescent="0.25">
      <c r="A123" s="553" t="s">
        <v>174</v>
      </c>
      <c r="B123" s="554"/>
      <c r="C123" s="554"/>
      <c r="D123" s="554"/>
      <c r="E123" s="554"/>
      <c r="F123" s="554"/>
      <c r="G123" s="554"/>
      <c r="H123" s="555" t="s">
        <v>793</v>
      </c>
      <c r="I123" s="556" t="s">
        <v>794</v>
      </c>
    </row>
    <row r="124" spans="1:15" x14ac:dyDescent="0.25">
      <c r="A124" s="151" t="s">
        <v>771</v>
      </c>
      <c r="B124" s="557">
        <v>331.59</v>
      </c>
      <c r="C124" s="557">
        <v>158.49</v>
      </c>
      <c r="D124" s="557">
        <v>92.18</v>
      </c>
      <c r="E124" s="557">
        <v>334.46</v>
      </c>
      <c r="F124" s="557"/>
      <c r="G124" s="557"/>
      <c r="H124" s="558">
        <f>SUM(B124:G124)</f>
        <v>916.72</v>
      </c>
      <c r="I124" s="955">
        <f>SUM(H124:H125)</f>
        <v>1532.69</v>
      </c>
    </row>
    <row r="125" spans="1:15" ht="15.75" thickBot="1" x14ac:dyDescent="0.3">
      <c r="A125" s="151" t="s">
        <v>768</v>
      </c>
      <c r="B125" s="557">
        <v>61.16</v>
      </c>
      <c r="C125" s="557">
        <v>90.41</v>
      </c>
      <c r="D125" s="557">
        <v>103.4</v>
      </c>
      <c r="E125" s="557">
        <v>93.65</v>
      </c>
      <c r="F125" s="557">
        <v>106.27</v>
      </c>
      <c r="G125" s="557">
        <v>161.08000000000001</v>
      </c>
      <c r="H125" s="558">
        <f>SUM(B125:G125)</f>
        <v>615.97</v>
      </c>
      <c r="I125" s="955"/>
    </row>
    <row r="126" spans="1:15" x14ac:dyDescent="0.25">
      <c r="A126" s="553" t="s">
        <v>176</v>
      </c>
      <c r="B126" s="554"/>
      <c r="C126" s="554"/>
      <c r="D126" s="554"/>
      <c r="E126" s="554"/>
      <c r="F126" s="554"/>
      <c r="G126" s="554"/>
      <c r="H126" s="554"/>
      <c r="I126" s="554"/>
      <c r="J126" s="554"/>
      <c r="K126" s="554"/>
      <c r="L126" s="554"/>
      <c r="M126" s="554"/>
      <c r="N126" s="555" t="s">
        <v>793</v>
      </c>
      <c r="O126" s="556" t="s">
        <v>794</v>
      </c>
    </row>
    <row r="127" spans="1:15" x14ac:dyDescent="0.25">
      <c r="A127" s="151" t="s">
        <v>771</v>
      </c>
      <c r="B127" s="557">
        <v>301.47000000000003</v>
      </c>
      <c r="C127" s="557">
        <v>225.04</v>
      </c>
      <c r="D127" s="557">
        <v>225.04</v>
      </c>
      <c r="E127" s="557">
        <v>88.89</v>
      </c>
      <c r="F127" s="557">
        <v>123.04</v>
      </c>
      <c r="G127" s="557">
        <v>283.29000000000002</v>
      </c>
      <c r="H127" s="557">
        <v>88.89</v>
      </c>
      <c r="I127" s="557">
        <v>123.04</v>
      </c>
      <c r="J127" s="557">
        <v>88.89</v>
      </c>
      <c r="K127" s="557">
        <v>123.04</v>
      </c>
      <c r="L127" s="557">
        <v>173.78</v>
      </c>
      <c r="M127" s="557">
        <v>173.78</v>
      </c>
      <c r="N127" s="558">
        <f>SUM(B127:M127)</f>
        <v>2018.19</v>
      </c>
      <c r="O127" s="955">
        <f>SUM(N127:N128)</f>
        <v>4370.2700000000004</v>
      </c>
    </row>
    <row r="128" spans="1:15" ht="15.75" thickBot="1" x14ac:dyDescent="0.3">
      <c r="A128" s="152" t="s">
        <v>768</v>
      </c>
      <c r="B128" s="559">
        <v>437.39</v>
      </c>
      <c r="C128" s="559">
        <v>108.94</v>
      </c>
      <c r="D128" s="559">
        <v>127.42</v>
      </c>
      <c r="E128" s="559">
        <v>251.84</v>
      </c>
      <c r="F128" s="559">
        <v>386.7</v>
      </c>
      <c r="G128" s="559">
        <v>225.87</v>
      </c>
      <c r="H128" s="559">
        <v>121.02</v>
      </c>
      <c r="I128" s="559">
        <v>127.68</v>
      </c>
      <c r="J128" s="559">
        <v>108.4</v>
      </c>
      <c r="K128" s="559">
        <v>127.86</v>
      </c>
      <c r="L128" s="559">
        <v>328.96</v>
      </c>
      <c r="M128" s="559"/>
      <c r="N128" s="560">
        <f>SUM(B128:M128)</f>
        <v>2352.08</v>
      </c>
      <c r="O128" s="956"/>
    </row>
    <row r="129" spans="1:15" x14ac:dyDescent="0.25">
      <c r="A129" s="553" t="s">
        <v>178</v>
      </c>
      <c r="B129" s="554"/>
      <c r="C129" s="554"/>
      <c r="D129" s="554"/>
      <c r="E129" s="554"/>
      <c r="F129" s="554"/>
      <c r="G129" s="554"/>
      <c r="H129" s="554"/>
      <c r="I129" s="554"/>
      <c r="J129" s="554"/>
      <c r="K129" s="554"/>
      <c r="L129" s="554"/>
      <c r="M129" s="555" t="s">
        <v>793</v>
      </c>
      <c r="N129" s="556" t="s">
        <v>794</v>
      </c>
    </row>
    <row r="130" spans="1:15" x14ac:dyDescent="0.25">
      <c r="A130" s="151" t="s">
        <v>771</v>
      </c>
      <c r="B130" s="557">
        <v>314.24</v>
      </c>
      <c r="C130" s="557">
        <v>124.67</v>
      </c>
      <c r="D130" s="557">
        <v>118.98</v>
      </c>
      <c r="E130" s="557">
        <v>168.85</v>
      </c>
      <c r="F130" s="557">
        <v>318.64999999999998</v>
      </c>
      <c r="G130" s="557">
        <v>172.59</v>
      </c>
      <c r="H130" s="557">
        <v>132.88999999999999</v>
      </c>
      <c r="I130" s="557">
        <v>115.38</v>
      </c>
      <c r="J130" s="557">
        <v>131.02000000000001</v>
      </c>
      <c r="K130" s="557">
        <v>115.38</v>
      </c>
      <c r="L130" s="557"/>
      <c r="M130" s="558">
        <f>SUM(B130:L130)</f>
        <v>1712.65</v>
      </c>
      <c r="N130" s="955">
        <f>SUM(M130:M131)</f>
        <v>3648.34</v>
      </c>
    </row>
    <row r="131" spans="1:15" ht="15.75" thickBot="1" x14ac:dyDescent="0.3">
      <c r="A131" s="152" t="s">
        <v>768</v>
      </c>
      <c r="B131" s="559">
        <v>253.26</v>
      </c>
      <c r="C131" s="559">
        <v>169.51</v>
      </c>
      <c r="D131" s="559">
        <v>169.51</v>
      </c>
      <c r="E131" s="559">
        <v>85.63</v>
      </c>
      <c r="F131" s="559">
        <v>122.31</v>
      </c>
      <c r="G131" s="559">
        <v>294.16000000000003</v>
      </c>
      <c r="H131" s="559">
        <v>85.63</v>
      </c>
      <c r="I131" s="559">
        <v>122.27</v>
      </c>
      <c r="J131" s="559">
        <v>169.26</v>
      </c>
      <c r="K131" s="559">
        <v>169.26</v>
      </c>
      <c r="L131" s="559">
        <v>294.89</v>
      </c>
      <c r="M131" s="560">
        <f>SUM(B131:L131)</f>
        <v>1935.69</v>
      </c>
      <c r="N131" s="956"/>
    </row>
    <row r="132" spans="1:15" x14ac:dyDescent="0.25">
      <c r="A132" s="553" t="s">
        <v>180</v>
      </c>
      <c r="B132" s="554"/>
      <c r="C132" s="554"/>
      <c r="D132" s="554"/>
      <c r="E132" s="554"/>
      <c r="F132" s="554"/>
      <c r="G132" s="554"/>
      <c r="H132" s="554"/>
      <c r="I132" s="554"/>
      <c r="J132" s="554"/>
      <c r="K132" s="555" t="s">
        <v>793</v>
      </c>
      <c r="L132" s="556" t="s">
        <v>794</v>
      </c>
    </row>
    <row r="133" spans="1:15" x14ac:dyDescent="0.25">
      <c r="A133" s="151" t="s">
        <v>771</v>
      </c>
      <c r="B133" s="557">
        <v>338.03</v>
      </c>
      <c r="C133" s="557">
        <v>324.33999999999997</v>
      </c>
      <c r="D133" s="557">
        <v>168.6</v>
      </c>
      <c r="E133" s="557">
        <v>123.58</v>
      </c>
      <c r="F133" s="557">
        <v>118.54</v>
      </c>
      <c r="G133" s="557">
        <v>123.66</v>
      </c>
      <c r="H133" s="557">
        <v>118.54</v>
      </c>
      <c r="I133" s="557">
        <v>313.64999999999998</v>
      </c>
      <c r="J133" s="557"/>
      <c r="K133" s="558">
        <f>SUM(B133:J133)</f>
        <v>1628.94</v>
      </c>
      <c r="L133" s="955">
        <f>SUM(K133:K134)</f>
        <v>3118.51</v>
      </c>
    </row>
    <row r="134" spans="1:15" ht="15.75" thickBot="1" x14ac:dyDescent="0.3">
      <c r="A134" s="152" t="s">
        <v>768</v>
      </c>
      <c r="B134" s="559">
        <v>277.19</v>
      </c>
      <c r="C134" s="559">
        <v>118.94</v>
      </c>
      <c r="D134" s="559">
        <v>117.81</v>
      </c>
      <c r="E134" s="559">
        <v>149.56</v>
      </c>
      <c r="F134" s="559">
        <v>201.93</v>
      </c>
      <c r="G134" s="559">
        <v>147.25</v>
      </c>
      <c r="H134" s="559">
        <v>110.97</v>
      </c>
      <c r="I134" s="559">
        <v>97.23</v>
      </c>
      <c r="J134" s="559">
        <v>268.69</v>
      </c>
      <c r="K134" s="560">
        <f>SUM(B134:J134)</f>
        <v>1489.5700000000002</v>
      </c>
      <c r="L134" s="956"/>
    </row>
    <row r="135" spans="1:15" x14ac:dyDescent="0.25">
      <c r="A135" s="565" t="s">
        <v>817</v>
      </c>
      <c r="B135" s="554"/>
      <c r="C135" s="554"/>
      <c r="D135" s="554"/>
      <c r="E135" s="554"/>
      <c r="F135" s="555" t="s">
        <v>793</v>
      </c>
      <c r="G135" s="556" t="s">
        <v>794</v>
      </c>
      <c r="K135" s="569"/>
      <c r="L135" s="440"/>
    </row>
    <row r="136" spans="1:15" x14ac:dyDescent="0.25">
      <c r="A136" s="570" t="s">
        <v>771</v>
      </c>
      <c r="B136" s="557">
        <v>130.47</v>
      </c>
      <c r="C136" s="557">
        <v>130.46</v>
      </c>
      <c r="D136" s="557">
        <v>130.46</v>
      </c>
      <c r="E136" s="557">
        <v>88.84</v>
      </c>
      <c r="F136" s="571">
        <f>SUM(B136:E136)</f>
        <v>480.23</v>
      </c>
      <c r="G136" s="955">
        <f>SUM(F136:F137)</f>
        <v>1106.1500000000001</v>
      </c>
      <c r="K136" s="569"/>
      <c r="L136" s="440"/>
    </row>
    <row r="137" spans="1:15" ht="15.75" thickBot="1" x14ac:dyDescent="0.3">
      <c r="A137" s="570" t="s">
        <v>768</v>
      </c>
      <c r="B137" s="557">
        <v>230.03</v>
      </c>
      <c r="C137" s="557">
        <v>158.53</v>
      </c>
      <c r="D137" s="557">
        <v>82.93</v>
      </c>
      <c r="E137" s="557">
        <v>154.43</v>
      </c>
      <c r="F137" s="571">
        <f>SUM(B137:E137)</f>
        <v>625.92000000000007</v>
      </c>
      <c r="G137" s="955"/>
      <c r="K137" s="569"/>
      <c r="L137" s="440"/>
    </row>
    <row r="138" spans="1:15" x14ac:dyDescent="0.25">
      <c r="A138" s="553" t="s">
        <v>181</v>
      </c>
      <c r="B138" s="554"/>
      <c r="C138" s="554"/>
      <c r="D138" s="554"/>
      <c r="E138" s="554"/>
      <c r="F138" s="554"/>
      <c r="G138" s="554"/>
      <c r="H138" s="554"/>
      <c r="I138" s="554"/>
      <c r="J138" s="554"/>
      <c r="K138" s="554"/>
      <c r="L138" s="554"/>
      <c r="M138" s="554"/>
      <c r="N138" s="555" t="s">
        <v>793</v>
      </c>
      <c r="O138" s="556" t="s">
        <v>794</v>
      </c>
    </row>
    <row r="139" spans="1:15" x14ac:dyDescent="0.25">
      <c r="A139" s="151" t="s">
        <v>771</v>
      </c>
      <c r="B139" s="557">
        <v>580.86</v>
      </c>
      <c r="C139" s="557">
        <v>581.03</v>
      </c>
      <c r="D139" s="557">
        <v>579</v>
      </c>
      <c r="E139" s="557">
        <v>576.92999999999995</v>
      </c>
      <c r="F139" s="557">
        <v>171.73</v>
      </c>
      <c r="G139" s="557">
        <v>36.799999999999997</v>
      </c>
      <c r="H139" s="557">
        <v>575.20000000000005</v>
      </c>
      <c r="I139" s="557">
        <v>182.04</v>
      </c>
      <c r="J139" s="557">
        <v>448.77</v>
      </c>
      <c r="K139" s="557">
        <v>80.650000000000006</v>
      </c>
      <c r="L139" s="557">
        <v>54.66</v>
      </c>
      <c r="M139" s="557">
        <v>152.31</v>
      </c>
      <c r="N139" s="558">
        <f>SUM(B139:M139)</f>
        <v>4019.98</v>
      </c>
      <c r="O139" s="955">
        <f>SUM(N139:N140)</f>
        <v>8720.93</v>
      </c>
    </row>
    <row r="140" spans="1:15" ht="15.75" thickBot="1" x14ac:dyDescent="0.3">
      <c r="A140" s="152" t="s">
        <v>768</v>
      </c>
      <c r="B140" s="559">
        <v>551.97</v>
      </c>
      <c r="C140" s="559">
        <v>85.44</v>
      </c>
      <c r="D140" s="559">
        <v>554.02</v>
      </c>
      <c r="E140" s="559">
        <v>82.44</v>
      </c>
      <c r="F140" s="559">
        <v>83.08</v>
      </c>
      <c r="G140" s="559">
        <v>756.91</v>
      </c>
      <c r="H140" s="559">
        <v>194.08</v>
      </c>
      <c r="I140" s="559">
        <v>751.96</v>
      </c>
      <c r="J140" s="559">
        <v>797.25</v>
      </c>
      <c r="K140" s="559">
        <v>383.88</v>
      </c>
      <c r="L140" s="559">
        <v>383.88</v>
      </c>
      <c r="M140" s="559">
        <v>76.040000000000006</v>
      </c>
      <c r="N140" s="560">
        <f>SUM(B140:M140)</f>
        <v>4700.95</v>
      </c>
      <c r="O140" s="956"/>
    </row>
    <row r="141" spans="1:15" x14ac:dyDescent="0.25">
      <c r="A141" s="572" t="s">
        <v>798</v>
      </c>
      <c r="B141" s="573" t="s">
        <v>777</v>
      </c>
      <c r="C141" s="574" t="s">
        <v>781</v>
      </c>
    </row>
    <row r="142" spans="1:15" ht="15.75" thickBot="1" x14ac:dyDescent="0.3">
      <c r="A142" s="575"/>
      <c r="B142" s="577">
        <f>SUM(J2,I5,H8,O11,F14,Q17,K20,G23,AA27,I31,L34,G37,H40,H44,F47,I53,W57,G60,AL63,L66,E70,E73,J76,L81,O85,I88,I91,P95,D98,I103,F106,E109,I112,J115,I121,I124,O127,N130,L133,G136,O139,L118,H100)</f>
        <v>119812.56999999998</v>
      </c>
      <c r="C142" s="576">
        <f>B142/1000</f>
        <v>119.81256999999998</v>
      </c>
    </row>
  </sheetData>
  <mergeCells count="42">
    <mergeCell ref="I91:I93"/>
    <mergeCell ref="I88:I89"/>
    <mergeCell ref="E73:E74"/>
    <mergeCell ref="E70:E71"/>
    <mergeCell ref="J115:J116"/>
    <mergeCell ref="H100:H101"/>
    <mergeCell ref="G136:G137"/>
    <mergeCell ref="O139:O140"/>
    <mergeCell ref="I103:I104"/>
    <mergeCell ref="F106:F107"/>
    <mergeCell ref="E109:E110"/>
    <mergeCell ref="I112:I113"/>
    <mergeCell ref="L133:L134"/>
    <mergeCell ref="O127:O128"/>
    <mergeCell ref="N130:N131"/>
    <mergeCell ref="I121:I122"/>
    <mergeCell ref="I124:I125"/>
    <mergeCell ref="L118:L119"/>
    <mergeCell ref="L66:L68"/>
    <mergeCell ref="J76:J79"/>
    <mergeCell ref="L81:L83"/>
    <mergeCell ref="O85:O86"/>
    <mergeCell ref="P95:P96"/>
    <mergeCell ref="F47:F48"/>
    <mergeCell ref="I53:I55"/>
    <mergeCell ref="W57:W58"/>
    <mergeCell ref="Q17:Q18"/>
    <mergeCell ref="AL63:AL64"/>
    <mergeCell ref="G60:G61"/>
    <mergeCell ref="K20:K21"/>
    <mergeCell ref="G23:G25"/>
    <mergeCell ref="AA27:AA29"/>
    <mergeCell ref="I31:I32"/>
    <mergeCell ref="L34:L35"/>
    <mergeCell ref="G37:G38"/>
    <mergeCell ref="H40:H42"/>
    <mergeCell ref="H44:H45"/>
    <mergeCell ref="J2:J3"/>
    <mergeCell ref="I5:I6"/>
    <mergeCell ref="H8:H9"/>
    <mergeCell ref="O11:O12"/>
    <mergeCell ref="F14:F1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4"/>
  <sheetViews>
    <sheetView topLeftCell="A13" workbookViewId="0">
      <selection activeCell="G11" sqref="G11"/>
    </sheetView>
  </sheetViews>
  <sheetFormatPr baseColWidth="10" defaultRowHeight="15" x14ac:dyDescent="0.25"/>
  <cols>
    <col min="3" max="3" width="45.7109375" customWidth="1"/>
    <col min="4" max="4" width="12" hidden="1" customWidth="1"/>
    <col min="5" max="5" width="16.7109375" hidden="1" customWidth="1"/>
  </cols>
  <sheetData>
    <row r="1" spans="1:6" x14ac:dyDescent="0.25">
      <c r="A1" s="972" t="s">
        <v>861</v>
      </c>
      <c r="B1" s="973"/>
      <c r="C1" s="973"/>
      <c r="D1" s="973"/>
      <c r="E1" s="974"/>
    </row>
    <row r="2" spans="1:6" ht="15.75" thickBot="1" x14ac:dyDescent="0.3">
      <c r="A2" s="969" t="s">
        <v>859</v>
      </c>
      <c r="B2" s="970"/>
      <c r="C2" s="970"/>
      <c r="D2" s="970"/>
      <c r="E2" s="971"/>
    </row>
    <row r="3" spans="1:6" x14ac:dyDescent="0.25">
      <c r="A3" s="626" t="s">
        <v>826</v>
      </c>
      <c r="B3" s="616" t="s">
        <v>827</v>
      </c>
      <c r="C3" s="616" t="s">
        <v>860</v>
      </c>
      <c r="D3" s="627" t="s">
        <v>828</v>
      </c>
      <c r="E3" s="628" t="s">
        <v>862</v>
      </c>
      <c r="F3" s="51"/>
    </row>
    <row r="4" spans="1:6" x14ac:dyDescent="0.25">
      <c r="A4" s="975" t="s">
        <v>863</v>
      </c>
      <c r="B4" s="964" t="s">
        <v>829</v>
      </c>
      <c r="C4" s="615" t="s">
        <v>830</v>
      </c>
      <c r="D4" s="618">
        <v>374.36</v>
      </c>
      <c r="E4" s="620">
        <f>D4/1000</f>
        <v>0.37436000000000003</v>
      </c>
    </row>
    <row r="5" spans="1:6" x14ac:dyDescent="0.25">
      <c r="A5" s="975"/>
      <c r="B5" s="833"/>
      <c r="C5" s="615" t="s">
        <v>37</v>
      </c>
      <c r="D5" s="618">
        <v>1340.35</v>
      </c>
      <c r="E5" s="620">
        <f t="shared" ref="E5:E22" si="0">D5/1000</f>
        <v>1.3403499999999999</v>
      </c>
    </row>
    <row r="6" spans="1:6" x14ac:dyDescent="0.25">
      <c r="A6" s="975"/>
      <c r="B6" s="833"/>
      <c r="C6" s="615" t="s">
        <v>130</v>
      </c>
      <c r="D6" s="618">
        <v>206.99</v>
      </c>
      <c r="E6" s="620">
        <f t="shared" si="0"/>
        <v>0.20699000000000001</v>
      </c>
    </row>
    <row r="7" spans="1:6" x14ac:dyDescent="0.25">
      <c r="A7" s="975"/>
      <c r="B7" s="833"/>
      <c r="C7" s="615" t="s">
        <v>831</v>
      </c>
      <c r="D7" s="618">
        <v>415.19</v>
      </c>
      <c r="E7" s="620">
        <f t="shared" si="0"/>
        <v>0.41519</v>
      </c>
    </row>
    <row r="8" spans="1:6" x14ac:dyDescent="0.25">
      <c r="A8" s="975"/>
      <c r="B8" s="833"/>
      <c r="C8" s="615" t="s">
        <v>136</v>
      </c>
      <c r="D8" s="618">
        <v>301.07</v>
      </c>
      <c r="E8" s="620">
        <f t="shared" si="0"/>
        <v>0.30107</v>
      </c>
    </row>
    <row r="9" spans="1:6" x14ac:dyDescent="0.25">
      <c r="A9" s="975"/>
      <c r="B9" s="833"/>
      <c r="C9" s="615" t="s">
        <v>832</v>
      </c>
      <c r="D9" s="618">
        <v>441.11</v>
      </c>
      <c r="E9" s="620">
        <f t="shared" si="0"/>
        <v>0.44111</v>
      </c>
    </row>
    <row r="10" spans="1:6" x14ac:dyDescent="0.25">
      <c r="A10" s="975"/>
      <c r="B10" s="833"/>
      <c r="C10" s="615" t="s">
        <v>833</v>
      </c>
      <c r="D10" s="618">
        <v>315.8</v>
      </c>
      <c r="E10" s="620">
        <f t="shared" si="0"/>
        <v>0.31580000000000003</v>
      </c>
    </row>
    <row r="11" spans="1:6" x14ac:dyDescent="0.25">
      <c r="A11" s="975"/>
      <c r="B11" s="833"/>
      <c r="C11" s="615" t="s">
        <v>834</v>
      </c>
      <c r="D11" s="618">
        <v>413.13</v>
      </c>
      <c r="E11" s="620">
        <f t="shared" si="0"/>
        <v>0.41313</v>
      </c>
    </row>
    <row r="12" spans="1:6" x14ac:dyDescent="0.25">
      <c r="A12" s="975"/>
      <c r="B12" s="833"/>
      <c r="C12" s="615" t="s">
        <v>835</v>
      </c>
      <c r="D12" s="618">
        <v>251.1</v>
      </c>
      <c r="E12" s="620">
        <f t="shared" si="0"/>
        <v>0.25109999999999999</v>
      </c>
    </row>
    <row r="13" spans="1:6" x14ac:dyDescent="0.25">
      <c r="A13" s="975"/>
      <c r="B13" s="833"/>
      <c r="C13" s="615" t="s">
        <v>836</v>
      </c>
      <c r="D13" s="618">
        <v>217.11</v>
      </c>
      <c r="E13" s="620">
        <f t="shared" si="0"/>
        <v>0.21711000000000003</v>
      </c>
    </row>
    <row r="14" spans="1:6" x14ac:dyDescent="0.25">
      <c r="A14" s="975"/>
      <c r="B14" s="968"/>
      <c r="C14" s="615" t="s">
        <v>837</v>
      </c>
      <c r="D14" s="618">
        <v>122.86</v>
      </c>
      <c r="E14" s="620">
        <f t="shared" si="0"/>
        <v>0.12286</v>
      </c>
    </row>
    <row r="15" spans="1:6" x14ac:dyDescent="0.25">
      <c r="A15" s="975"/>
      <c r="B15" s="977" t="s">
        <v>838</v>
      </c>
      <c r="C15" s="615" t="s">
        <v>13</v>
      </c>
      <c r="D15" s="618">
        <v>748.12</v>
      </c>
      <c r="E15" s="620">
        <f t="shared" si="0"/>
        <v>0.74812000000000001</v>
      </c>
    </row>
    <row r="16" spans="1:6" x14ac:dyDescent="0.25">
      <c r="A16" s="975"/>
      <c r="B16" s="977"/>
      <c r="C16" s="615" t="s">
        <v>59</v>
      </c>
      <c r="D16" s="618">
        <v>541.37</v>
      </c>
      <c r="E16" s="620">
        <f t="shared" si="0"/>
        <v>0.54137000000000002</v>
      </c>
    </row>
    <row r="17" spans="1:5" x14ac:dyDescent="0.25">
      <c r="A17" s="975"/>
      <c r="B17" s="977" t="s">
        <v>839</v>
      </c>
      <c r="C17" s="615" t="s">
        <v>14</v>
      </c>
      <c r="D17" s="618">
        <v>426.34</v>
      </c>
      <c r="E17" s="620">
        <f t="shared" si="0"/>
        <v>0.42634</v>
      </c>
    </row>
    <row r="18" spans="1:5" x14ac:dyDescent="0.25">
      <c r="A18" s="975"/>
      <c r="B18" s="977"/>
      <c r="C18" s="615" t="s">
        <v>840</v>
      </c>
      <c r="D18" s="618">
        <v>622.20000000000005</v>
      </c>
      <c r="E18" s="620">
        <f t="shared" si="0"/>
        <v>0.62220000000000009</v>
      </c>
    </row>
    <row r="19" spans="1:5" x14ac:dyDescent="0.25">
      <c r="A19" s="975"/>
      <c r="B19" s="977"/>
      <c r="C19" s="615" t="s">
        <v>53</v>
      </c>
      <c r="D19" s="618">
        <v>373.01</v>
      </c>
      <c r="E19" s="620">
        <f t="shared" si="0"/>
        <v>0.37301000000000001</v>
      </c>
    </row>
    <row r="20" spans="1:5" x14ac:dyDescent="0.25">
      <c r="A20" s="975"/>
      <c r="B20" s="977" t="s">
        <v>841</v>
      </c>
      <c r="C20" s="615" t="s">
        <v>15</v>
      </c>
      <c r="D20" s="618">
        <v>817.28</v>
      </c>
      <c r="E20" s="620">
        <f t="shared" si="0"/>
        <v>0.81728000000000001</v>
      </c>
    </row>
    <row r="21" spans="1:5" x14ac:dyDescent="0.25">
      <c r="A21" s="975"/>
      <c r="B21" s="977"/>
      <c r="C21" s="615" t="s">
        <v>54</v>
      </c>
      <c r="D21" s="618">
        <v>504.97</v>
      </c>
      <c r="E21" s="620">
        <f t="shared" si="0"/>
        <v>0.50497000000000003</v>
      </c>
    </row>
    <row r="22" spans="1:5" ht="15.75" thickBot="1" x14ac:dyDescent="0.3">
      <c r="A22" s="976"/>
      <c r="B22" s="978"/>
      <c r="C22" s="617" t="s">
        <v>71</v>
      </c>
      <c r="D22" s="622">
        <v>151.82</v>
      </c>
      <c r="E22" s="625">
        <f t="shared" si="0"/>
        <v>0.15181999999999998</v>
      </c>
    </row>
    <row r="23" spans="1:5" ht="15.75" thickBot="1" x14ac:dyDescent="0.3">
      <c r="A23" s="960"/>
      <c r="B23" s="961"/>
      <c r="C23" s="621" t="s">
        <v>186</v>
      </c>
      <c r="D23" s="630">
        <f>SUM(D4:D22)</f>
        <v>8584.1799999999985</v>
      </c>
      <c r="E23" s="631">
        <f>SUM(E4:E22)</f>
        <v>8.5841799999999999</v>
      </c>
    </row>
    <row r="24" spans="1:5" x14ac:dyDescent="0.25">
      <c r="A24" s="975" t="s">
        <v>842</v>
      </c>
      <c r="B24" s="964" t="s">
        <v>843</v>
      </c>
      <c r="C24" s="615" t="s">
        <v>844</v>
      </c>
      <c r="D24" s="623"/>
      <c r="E24" s="624"/>
    </row>
    <row r="25" spans="1:5" x14ac:dyDescent="0.25">
      <c r="A25" s="975"/>
      <c r="B25" s="833"/>
      <c r="C25" s="615" t="s">
        <v>845</v>
      </c>
      <c r="D25" s="618"/>
      <c r="E25" s="619"/>
    </row>
    <row r="26" spans="1:5" x14ac:dyDescent="0.25">
      <c r="A26" s="975"/>
      <c r="B26" s="833"/>
      <c r="C26" s="615" t="s">
        <v>846</v>
      </c>
      <c r="D26" s="618"/>
      <c r="E26" s="619"/>
    </row>
    <row r="27" spans="1:5" x14ac:dyDescent="0.25">
      <c r="A27" s="975"/>
      <c r="B27" s="968"/>
      <c r="C27" s="615" t="s">
        <v>847</v>
      </c>
      <c r="D27" s="618"/>
      <c r="E27" s="619"/>
    </row>
    <row r="28" spans="1:5" x14ac:dyDescent="0.25">
      <c r="A28" s="975"/>
      <c r="B28" s="964" t="s">
        <v>829</v>
      </c>
      <c r="C28" s="615" t="s">
        <v>848</v>
      </c>
      <c r="D28" s="618"/>
      <c r="E28" s="619"/>
    </row>
    <row r="29" spans="1:5" x14ac:dyDescent="0.25">
      <c r="A29" s="975"/>
      <c r="B29" s="833"/>
      <c r="C29" s="615" t="s">
        <v>849</v>
      </c>
      <c r="D29" s="618"/>
      <c r="E29" s="619"/>
    </row>
    <row r="30" spans="1:5" x14ac:dyDescent="0.25">
      <c r="A30" s="975"/>
      <c r="B30" s="833"/>
      <c r="C30" s="615" t="s">
        <v>151</v>
      </c>
      <c r="D30" s="618"/>
      <c r="E30" s="619"/>
    </row>
    <row r="31" spans="1:5" x14ac:dyDescent="0.25">
      <c r="A31" s="975"/>
      <c r="B31" s="833"/>
      <c r="C31" s="615" t="s">
        <v>850</v>
      </c>
      <c r="D31" s="618"/>
      <c r="E31" s="619"/>
    </row>
    <row r="32" spans="1:5" x14ac:dyDescent="0.25">
      <c r="A32" s="975"/>
      <c r="B32" s="833"/>
      <c r="C32" s="615" t="s">
        <v>142</v>
      </c>
      <c r="D32" s="618"/>
      <c r="E32" s="619"/>
    </row>
    <row r="33" spans="1:5" x14ac:dyDescent="0.25">
      <c r="A33" s="975"/>
      <c r="B33" s="833"/>
      <c r="C33" s="615" t="s">
        <v>136</v>
      </c>
      <c r="D33" s="618"/>
      <c r="E33" s="619"/>
    </row>
    <row r="34" spans="1:5" x14ac:dyDescent="0.25">
      <c r="A34" s="975"/>
      <c r="B34" s="833"/>
      <c r="C34" s="615" t="s">
        <v>117</v>
      </c>
      <c r="D34" s="618"/>
      <c r="E34" s="619"/>
    </row>
    <row r="35" spans="1:5" x14ac:dyDescent="0.25">
      <c r="A35" s="975"/>
      <c r="B35" s="833"/>
      <c r="C35" s="615" t="s">
        <v>121</v>
      </c>
      <c r="D35" s="618"/>
      <c r="E35" s="619"/>
    </row>
    <row r="36" spans="1:5" x14ac:dyDescent="0.25">
      <c r="A36" s="975"/>
      <c r="B36" s="833"/>
      <c r="C36" s="615" t="s">
        <v>124</v>
      </c>
      <c r="D36" s="618"/>
      <c r="E36" s="619"/>
    </row>
    <row r="37" spans="1:5" x14ac:dyDescent="0.25">
      <c r="A37" s="975"/>
      <c r="B37" s="833"/>
      <c r="C37" s="615" t="s">
        <v>127</v>
      </c>
      <c r="D37" s="618"/>
      <c r="E37" s="619"/>
    </row>
    <row r="38" spans="1:5" x14ac:dyDescent="0.25">
      <c r="A38" s="975"/>
      <c r="B38" s="968"/>
      <c r="C38" s="615" t="s">
        <v>851</v>
      </c>
      <c r="D38" s="618"/>
      <c r="E38" s="619"/>
    </row>
    <row r="39" spans="1:5" x14ac:dyDescent="0.25">
      <c r="A39" s="975"/>
      <c r="B39" s="964" t="s">
        <v>839</v>
      </c>
      <c r="C39" s="615" t="s">
        <v>840</v>
      </c>
      <c r="D39" s="618"/>
      <c r="E39" s="619"/>
    </row>
    <row r="40" spans="1:5" x14ac:dyDescent="0.25">
      <c r="A40" s="975"/>
      <c r="B40" s="833"/>
      <c r="C40" s="615" t="s">
        <v>46</v>
      </c>
      <c r="D40" s="618"/>
      <c r="E40" s="619"/>
    </row>
    <row r="41" spans="1:5" x14ac:dyDescent="0.25">
      <c r="A41" s="975"/>
      <c r="B41" s="968"/>
      <c r="C41" s="615" t="s">
        <v>39</v>
      </c>
      <c r="D41" s="618"/>
      <c r="E41" s="619"/>
    </row>
    <row r="42" spans="1:5" x14ac:dyDescent="0.25">
      <c r="A42" s="975"/>
      <c r="B42" s="964" t="s">
        <v>852</v>
      </c>
      <c r="C42" s="615" t="s">
        <v>16</v>
      </c>
      <c r="D42" s="618"/>
      <c r="E42" s="619"/>
    </row>
    <row r="43" spans="1:5" x14ac:dyDescent="0.25">
      <c r="A43" s="975"/>
      <c r="B43" s="968"/>
      <c r="C43" s="615" t="s">
        <v>23</v>
      </c>
      <c r="D43" s="618"/>
      <c r="E43" s="619"/>
    </row>
    <row r="44" spans="1:5" x14ac:dyDescent="0.25">
      <c r="A44" s="975"/>
      <c r="B44" s="964" t="s">
        <v>853</v>
      </c>
      <c r="C44" s="615" t="s">
        <v>181</v>
      </c>
      <c r="D44" s="618"/>
      <c r="E44" s="619"/>
    </row>
    <row r="45" spans="1:5" x14ac:dyDescent="0.25">
      <c r="A45" s="975"/>
      <c r="B45" s="833"/>
      <c r="C45" s="615" t="s">
        <v>85</v>
      </c>
      <c r="D45" s="618"/>
      <c r="E45" s="619"/>
    </row>
    <row r="46" spans="1:5" x14ac:dyDescent="0.25">
      <c r="A46" s="975"/>
      <c r="B46" s="833"/>
      <c r="C46" s="615" t="s">
        <v>854</v>
      </c>
      <c r="D46" s="618"/>
      <c r="E46" s="619"/>
    </row>
    <row r="47" spans="1:5" x14ac:dyDescent="0.25">
      <c r="A47" s="975"/>
      <c r="B47" s="833"/>
      <c r="C47" s="615" t="s">
        <v>24</v>
      </c>
      <c r="D47" s="618"/>
      <c r="E47" s="619"/>
    </row>
    <row r="48" spans="1:5" x14ac:dyDescent="0.25">
      <c r="A48" s="975"/>
      <c r="B48" s="833"/>
      <c r="C48" s="615" t="s">
        <v>79</v>
      </c>
      <c r="D48" s="618"/>
      <c r="E48" s="619"/>
    </row>
    <row r="49" spans="1:5" ht="15.75" thickBot="1" x14ac:dyDescent="0.3">
      <c r="A49" s="976"/>
      <c r="B49" s="834"/>
      <c r="C49" s="617" t="s">
        <v>855</v>
      </c>
      <c r="D49" s="622"/>
      <c r="E49" s="629"/>
    </row>
    <row r="50" spans="1:5" ht="15.75" thickBot="1" x14ac:dyDescent="0.3">
      <c r="A50" s="960"/>
      <c r="B50" s="961"/>
      <c r="C50" s="621" t="s">
        <v>186</v>
      </c>
      <c r="D50" s="630">
        <f>SUM(D31:D49)</f>
        <v>0</v>
      </c>
      <c r="E50" s="632"/>
    </row>
    <row r="51" spans="1:5" x14ac:dyDescent="0.25">
      <c r="A51" s="965" t="s">
        <v>856</v>
      </c>
      <c r="B51" s="964" t="s">
        <v>841</v>
      </c>
      <c r="C51" s="615" t="s">
        <v>71</v>
      </c>
      <c r="D51" s="623"/>
      <c r="E51" s="624"/>
    </row>
    <row r="52" spans="1:5" x14ac:dyDescent="0.25">
      <c r="A52" s="966"/>
      <c r="B52" s="833"/>
      <c r="C52" s="615" t="s">
        <v>77</v>
      </c>
      <c r="D52" s="618"/>
      <c r="E52" s="619"/>
    </row>
    <row r="53" spans="1:5" x14ac:dyDescent="0.25">
      <c r="A53" s="966"/>
      <c r="B53" s="833"/>
      <c r="C53" s="615" t="s">
        <v>61</v>
      </c>
      <c r="D53" s="618"/>
      <c r="E53" s="619"/>
    </row>
    <row r="54" spans="1:5" x14ac:dyDescent="0.25">
      <c r="A54" s="966"/>
      <c r="B54" s="833"/>
      <c r="C54" s="615" t="s">
        <v>99</v>
      </c>
      <c r="D54" s="618"/>
      <c r="E54" s="619"/>
    </row>
    <row r="55" spans="1:5" x14ac:dyDescent="0.25">
      <c r="A55" s="966"/>
      <c r="B55" s="833"/>
      <c r="C55" s="615" t="s">
        <v>510</v>
      </c>
      <c r="D55" s="618"/>
      <c r="E55" s="619"/>
    </row>
    <row r="56" spans="1:5" x14ac:dyDescent="0.25">
      <c r="A56" s="966"/>
      <c r="B56" s="833"/>
      <c r="C56" s="615" t="s">
        <v>802</v>
      </c>
      <c r="D56" s="618"/>
      <c r="E56" s="619"/>
    </row>
    <row r="57" spans="1:5" x14ac:dyDescent="0.25">
      <c r="A57" s="966"/>
      <c r="B57" s="833"/>
      <c r="C57" s="615" t="s">
        <v>804</v>
      </c>
      <c r="D57" s="618"/>
      <c r="E57" s="619"/>
    </row>
    <row r="58" spans="1:5" x14ac:dyDescent="0.25">
      <c r="A58" s="966"/>
      <c r="B58" s="833"/>
      <c r="C58" s="615" t="s">
        <v>533</v>
      </c>
      <c r="D58" s="618"/>
      <c r="E58" s="619"/>
    </row>
    <row r="59" spans="1:5" x14ac:dyDescent="0.25">
      <c r="A59" s="966"/>
      <c r="B59" s="833"/>
      <c r="C59" s="615" t="s">
        <v>805</v>
      </c>
      <c r="D59" s="618"/>
      <c r="E59" s="619"/>
    </row>
    <row r="60" spans="1:5" x14ac:dyDescent="0.25">
      <c r="A60" s="966"/>
      <c r="B60" s="833"/>
      <c r="C60" s="615" t="s">
        <v>857</v>
      </c>
      <c r="D60" s="618"/>
      <c r="E60" s="619"/>
    </row>
    <row r="61" spans="1:5" x14ac:dyDescent="0.25">
      <c r="A61" s="966"/>
      <c r="B61" s="833"/>
      <c r="C61" s="615" t="s">
        <v>803</v>
      </c>
      <c r="D61" s="618"/>
      <c r="E61" s="619"/>
    </row>
    <row r="62" spans="1:5" x14ac:dyDescent="0.25">
      <c r="A62" s="966"/>
      <c r="B62" s="968"/>
      <c r="C62" s="615" t="s">
        <v>858</v>
      </c>
      <c r="D62" s="618"/>
      <c r="E62" s="619"/>
    </row>
    <row r="63" spans="1:5" ht="15.75" thickBot="1" x14ac:dyDescent="0.3">
      <c r="A63" s="967"/>
      <c r="B63" s="617" t="s">
        <v>852</v>
      </c>
      <c r="C63" s="617" t="s">
        <v>72</v>
      </c>
      <c r="D63" s="622"/>
      <c r="E63" s="629"/>
    </row>
    <row r="64" spans="1:5" ht="15.75" thickBot="1" x14ac:dyDescent="0.3">
      <c r="A64" s="962"/>
      <c r="B64" s="963"/>
      <c r="C64" s="621" t="s">
        <v>186</v>
      </c>
      <c r="D64" s="630">
        <f>SUM(D45:D63)</f>
        <v>0</v>
      </c>
      <c r="E64" s="632"/>
    </row>
  </sheetData>
  <mergeCells count="18">
    <mergeCell ref="A2:E2"/>
    <mergeCell ref="A1:E1"/>
    <mergeCell ref="B28:B38"/>
    <mergeCell ref="B39:B41"/>
    <mergeCell ref="B42:B43"/>
    <mergeCell ref="A4:A22"/>
    <mergeCell ref="B4:B14"/>
    <mergeCell ref="B15:B16"/>
    <mergeCell ref="B17:B19"/>
    <mergeCell ref="B20:B22"/>
    <mergeCell ref="A24:A49"/>
    <mergeCell ref="B24:B27"/>
    <mergeCell ref="A23:B23"/>
    <mergeCell ref="A50:B50"/>
    <mergeCell ref="A64:B64"/>
    <mergeCell ref="B44:B49"/>
    <mergeCell ref="A51:A63"/>
    <mergeCell ref="B51:B6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V104"/>
  <sheetViews>
    <sheetView topLeftCell="A121" zoomScale="80" zoomScaleNormal="80" workbookViewId="0">
      <selection activeCell="O19" sqref="O19"/>
    </sheetView>
  </sheetViews>
  <sheetFormatPr baseColWidth="10" defaultRowHeight="15" x14ac:dyDescent="0.25"/>
  <cols>
    <col min="1" max="1" width="6.42578125" style="423" customWidth="1"/>
    <col min="2" max="2" width="17.140625" style="423" customWidth="1"/>
    <col min="3" max="4" width="11.85546875" style="423" bestFit="1" customWidth="1"/>
    <col min="5" max="8" width="11.42578125" style="423"/>
    <col min="9" max="9" width="12.42578125" style="423" customWidth="1"/>
    <col min="10" max="13" width="11.42578125" style="423"/>
    <col min="14" max="14" width="14.140625" style="423" customWidth="1"/>
    <col min="15" max="15" width="12.7109375" style="423" customWidth="1"/>
    <col min="16" max="16" width="12.85546875" style="423" customWidth="1"/>
    <col min="17" max="17" width="12.28515625" style="423" customWidth="1"/>
    <col min="18" max="19" width="12.7109375" style="423" customWidth="1"/>
    <col min="20" max="20" width="12.5703125" style="423" customWidth="1"/>
    <col min="21" max="21" width="12.85546875" style="423" customWidth="1"/>
    <col min="22" max="22" width="14.28515625" style="423" customWidth="1"/>
    <col min="23" max="16384" width="11.42578125" style="423"/>
  </cols>
  <sheetData>
    <row r="2" spans="14:15" ht="15.75" thickBot="1" x14ac:dyDescent="0.3"/>
    <row r="3" spans="14:15" ht="15.75" thickBot="1" x14ac:dyDescent="0.3">
      <c r="N3" s="982" t="s">
        <v>764</v>
      </c>
      <c r="O3" s="984"/>
    </row>
    <row r="4" spans="14:15" ht="15.75" thickBot="1" x14ac:dyDescent="0.3">
      <c r="N4" s="146" t="s">
        <v>759</v>
      </c>
      <c r="O4" s="147" t="s">
        <v>186</v>
      </c>
    </row>
    <row r="5" spans="14:15" ht="15.75" thickBot="1" x14ac:dyDescent="0.3">
      <c r="N5" s="112" t="s">
        <v>191</v>
      </c>
      <c r="O5" s="673">
        <f>+Comuna7!L3+Comuna6!L3+Comuna5!L3+Comuna4!L3+Comuna3!L3+Comuna2!L3+Comuna1!L3</f>
        <v>0</v>
      </c>
    </row>
    <row r="6" spans="14:15" ht="15.75" thickBot="1" x14ac:dyDescent="0.3">
      <c r="N6" s="109" t="s">
        <v>190</v>
      </c>
      <c r="O6" s="673">
        <f>+Comuna7!L4+Comuna6!L4+Comuna5!L4+Comuna4!L4+Comuna3!L4+Comuna2!L4+Comuna1!L4</f>
        <v>1062</v>
      </c>
    </row>
    <row r="7" spans="14:15" ht="15.75" thickBot="1" x14ac:dyDescent="0.3">
      <c r="N7" s="110" t="s">
        <v>189</v>
      </c>
      <c r="O7" s="673">
        <f>+Comuna7!L5+Comuna6!L5+Comuna5!L5+Comuna4!L5+Comuna3!L5+Comuna2!L5+Comuna1!L5</f>
        <v>925</v>
      </c>
    </row>
    <row r="8" spans="14:15" ht="15" customHeight="1" thickBot="1" x14ac:dyDescent="0.3">
      <c r="N8" s="109" t="s">
        <v>193</v>
      </c>
      <c r="O8" s="673">
        <f>+Comuna7!L6+Comuna6!L6+Comuna5!L6+Comuna4!L6+Comuna3!L6+Comuna2!L6+Comuna1!L6</f>
        <v>3</v>
      </c>
    </row>
    <row r="9" spans="14:15" ht="15.75" thickBot="1" x14ac:dyDescent="0.3">
      <c r="N9" s="109" t="s">
        <v>282</v>
      </c>
      <c r="O9" s="673">
        <f>+Comuna7!L7+Comuna6!L7+Comuna5!L7+Comuna4!L7+Comuna3!L7+Comuna2!L7+Comuna1!L7</f>
        <v>55</v>
      </c>
    </row>
    <row r="10" spans="14:15" ht="15.75" thickBot="1" x14ac:dyDescent="0.3">
      <c r="N10" s="109" t="s">
        <v>243</v>
      </c>
      <c r="O10" s="673">
        <f>+Comuna7!L8+Comuna6!L8+Comuna5!L8+Comuna4!L8+Comuna3!L8+Comuna2!L8+Comuna1!L8</f>
        <v>575</v>
      </c>
    </row>
    <row r="11" spans="14:15" ht="15.75" thickBot="1" x14ac:dyDescent="0.3">
      <c r="N11" s="109" t="s">
        <v>200</v>
      </c>
      <c r="O11" s="673">
        <f>+Comuna7!L9+Comuna6!L9+Comuna5!L9+Comuna4!L9+Comuna3!L9+Comuna2!L9+Comuna1!L9</f>
        <v>3852</v>
      </c>
    </row>
    <row r="12" spans="14:15" ht="15.75" thickBot="1" x14ac:dyDescent="0.3">
      <c r="N12" s="111" t="s">
        <v>203</v>
      </c>
      <c r="O12" s="673">
        <f>+Comuna7!L10+Comuna6!L10+Comuna5!L10+Comuna4!L10+Comuna3!L10+Comuna2!L10+Comuna1!L10</f>
        <v>6999</v>
      </c>
    </row>
    <row r="29" spans="14:21" ht="15.75" thickBot="1" x14ac:dyDescent="0.3"/>
    <row r="30" spans="14:21" ht="15.75" thickBot="1" x14ac:dyDescent="0.3">
      <c r="N30" s="982" t="s">
        <v>762</v>
      </c>
      <c r="O30" s="983"/>
      <c r="P30" s="983"/>
      <c r="Q30" s="983"/>
      <c r="R30" s="983"/>
      <c r="S30" s="983"/>
      <c r="T30" s="983"/>
      <c r="U30" s="984"/>
    </row>
    <row r="31" spans="14:21" ht="15.75" thickBot="1" x14ac:dyDescent="0.3">
      <c r="N31" s="424" t="s">
        <v>761</v>
      </c>
      <c r="O31" s="137" t="s">
        <v>2</v>
      </c>
      <c r="P31" s="136" t="s">
        <v>3</v>
      </c>
      <c r="Q31" s="138" t="s">
        <v>4</v>
      </c>
      <c r="R31" s="139" t="s">
        <v>5</v>
      </c>
      <c r="S31" s="140" t="s">
        <v>451</v>
      </c>
      <c r="T31" s="141" t="s">
        <v>7</v>
      </c>
      <c r="U31" s="142" t="s">
        <v>8</v>
      </c>
    </row>
    <row r="32" spans="14:21" x14ac:dyDescent="0.25">
      <c r="N32" s="121" t="s">
        <v>191</v>
      </c>
      <c r="O32" s="129">
        <v>0</v>
      </c>
      <c r="P32" s="125">
        <v>0</v>
      </c>
      <c r="Q32" s="132">
        <v>0</v>
      </c>
      <c r="R32" s="127">
        <v>0</v>
      </c>
      <c r="S32" s="134">
        <v>0</v>
      </c>
      <c r="T32" s="127">
        <v>0</v>
      </c>
      <c r="U32" s="134">
        <v>0</v>
      </c>
    </row>
    <row r="33" spans="2:22" x14ac:dyDescent="0.25">
      <c r="N33" s="122" t="s">
        <v>190</v>
      </c>
      <c r="O33" s="130">
        <v>219</v>
      </c>
      <c r="P33" s="103">
        <v>263</v>
      </c>
      <c r="Q33" s="3">
        <v>84</v>
      </c>
      <c r="R33" s="102">
        <v>56</v>
      </c>
      <c r="S33" s="4">
        <v>156</v>
      </c>
      <c r="T33" s="102">
        <v>66</v>
      </c>
      <c r="U33" s="4">
        <v>207</v>
      </c>
      <c r="V33" s="423">
        <f>SUM(O33:U33)</f>
        <v>1051</v>
      </c>
    </row>
    <row r="34" spans="2:22" x14ac:dyDescent="0.25">
      <c r="N34" s="123" t="s">
        <v>189</v>
      </c>
      <c r="O34" s="130">
        <v>162</v>
      </c>
      <c r="P34" s="103">
        <v>201</v>
      </c>
      <c r="Q34" s="3">
        <v>78</v>
      </c>
      <c r="R34" s="102">
        <v>52</v>
      </c>
      <c r="S34" s="4">
        <v>141</v>
      </c>
      <c r="T34" s="102">
        <v>74</v>
      </c>
      <c r="U34" s="4">
        <v>199</v>
      </c>
      <c r="V34" s="423">
        <f>SUM(O34:U34)</f>
        <v>907</v>
      </c>
    </row>
    <row r="35" spans="2:22" x14ac:dyDescent="0.25">
      <c r="N35" s="122" t="s">
        <v>193</v>
      </c>
      <c r="O35" s="130">
        <v>3</v>
      </c>
      <c r="P35" s="103">
        <v>0</v>
      </c>
      <c r="Q35" s="3">
        <v>0</v>
      </c>
      <c r="R35" s="102">
        <v>0</v>
      </c>
      <c r="S35" s="4">
        <v>0</v>
      </c>
      <c r="T35" s="102">
        <v>0</v>
      </c>
      <c r="U35" s="4">
        <v>0</v>
      </c>
      <c r="V35" s="423">
        <f>SUM(V33:V34)</f>
        <v>1958</v>
      </c>
    </row>
    <row r="36" spans="2:22" x14ac:dyDescent="0.25">
      <c r="N36" s="122" t="s">
        <v>282</v>
      </c>
      <c r="O36" s="130">
        <v>0</v>
      </c>
      <c r="P36" s="103">
        <v>10</v>
      </c>
      <c r="Q36" s="3">
        <v>2</v>
      </c>
      <c r="R36" s="102">
        <v>0</v>
      </c>
      <c r="S36" s="4">
        <v>2</v>
      </c>
      <c r="T36" s="102">
        <v>0</v>
      </c>
      <c r="U36" s="4">
        <v>16</v>
      </c>
    </row>
    <row r="37" spans="2:22" ht="15.75" thickBot="1" x14ac:dyDescent="0.3">
      <c r="N37" s="124" t="s">
        <v>243</v>
      </c>
      <c r="O37" s="131">
        <v>24</v>
      </c>
      <c r="P37" s="126">
        <v>9</v>
      </c>
      <c r="Q37" s="133">
        <v>0</v>
      </c>
      <c r="R37" s="128">
        <v>0</v>
      </c>
      <c r="S37" s="135">
        <v>0</v>
      </c>
      <c r="T37" s="128">
        <v>5</v>
      </c>
      <c r="U37" s="135">
        <v>37</v>
      </c>
    </row>
    <row r="38" spans="2:22" x14ac:dyDescent="0.25">
      <c r="B38" s="422"/>
      <c r="C38" s="143"/>
      <c r="D38" s="144"/>
      <c r="E38" s="144"/>
      <c r="F38" s="95"/>
      <c r="G38" s="95"/>
      <c r="H38" s="95"/>
      <c r="I38" s="95"/>
    </row>
    <row r="53" spans="14:21" ht="15.75" thickBot="1" x14ac:dyDescent="0.3"/>
    <row r="54" spans="14:21" ht="15.75" thickBot="1" x14ac:dyDescent="0.3">
      <c r="N54" s="985" t="s">
        <v>763</v>
      </c>
      <c r="O54" s="986"/>
      <c r="P54" s="986"/>
      <c r="Q54" s="986"/>
      <c r="R54" s="986"/>
      <c r="S54" s="986"/>
      <c r="T54" s="986"/>
      <c r="U54" s="987"/>
    </row>
    <row r="55" spans="14:21" ht="15.75" thickBot="1" x14ac:dyDescent="0.3">
      <c r="N55" s="424" t="s">
        <v>761</v>
      </c>
      <c r="O55" s="137" t="s">
        <v>2</v>
      </c>
      <c r="P55" s="136" t="s">
        <v>3</v>
      </c>
      <c r="Q55" s="138" t="s">
        <v>4</v>
      </c>
      <c r="R55" s="139" t="s">
        <v>5</v>
      </c>
      <c r="S55" s="140" t="s">
        <v>451</v>
      </c>
      <c r="T55" s="141" t="s">
        <v>7</v>
      </c>
      <c r="U55" s="142" t="s">
        <v>8</v>
      </c>
    </row>
    <row r="56" spans="14:21" x14ac:dyDescent="0.25">
      <c r="N56" s="122" t="s">
        <v>200</v>
      </c>
      <c r="O56" s="130">
        <v>523</v>
      </c>
      <c r="P56" s="103">
        <v>549</v>
      </c>
      <c r="Q56" s="3">
        <v>252</v>
      </c>
      <c r="R56" s="102">
        <v>167</v>
      </c>
      <c r="S56" s="4">
        <v>378</v>
      </c>
      <c r="T56" s="102">
        <v>230</v>
      </c>
      <c r="U56" s="4">
        <v>656</v>
      </c>
    </row>
    <row r="57" spans="14:21" ht="15.75" thickBot="1" x14ac:dyDescent="0.3">
      <c r="N57" s="124" t="s">
        <v>203</v>
      </c>
      <c r="O57" s="131">
        <v>1613</v>
      </c>
      <c r="P57" s="126">
        <v>1737</v>
      </c>
      <c r="Q57" s="133">
        <v>698</v>
      </c>
      <c r="R57" s="128">
        <v>490</v>
      </c>
      <c r="S57" s="135">
        <v>900</v>
      </c>
      <c r="T57" s="128">
        <v>597</v>
      </c>
      <c r="U57" s="135">
        <v>2540</v>
      </c>
    </row>
    <row r="80" ht="15.75" customHeight="1" x14ac:dyDescent="0.25"/>
    <row r="81" spans="14:22" ht="15.75" customHeight="1" x14ac:dyDescent="0.25"/>
    <row r="84" spans="14:22" ht="15.75" thickBot="1" x14ac:dyDescent="0.3"/>
    <row r="85" spans="14:22" ht="15.75" thickBot="1" x14ac:dyDescent="0.3">
      <c r="N85" s="985" t="s">
        <v>818</v>
      </c>
      <c r="O85" s="986"/>
      <c r="P85" s="986"/>
      <c r="Q85" s="986"/>
      <c r="R85" s="986"/>
      <c r="S85" s="986"/>
      <c r="T85" s="986"/>
      <c r="U85" s="987"/>
      <c r="V85" s="979">
        <f>SUM(O87:U87)</f>
        <v>488.87232699999998</v>
      </c>
    </row>
    <row r="86" spans="14:22" ht="15.75" thickBot="1" x14ac:dyDescent="0.3">
      <c r="N86" s="424" t="s">
        <v>761</v>
      </c>
      <c r="O86" s="137" t="s">
        <v>2</v>
      </c>
      <c r="P86" s="136" t="s">
        <v>3</v>
      </c>
      <c r="Q86" s="138" t="s">
        <v>4</v>
      </c>
      <c r="R86" s="139" t="s">
        <v>5</v>
      </c>
      <c r="S86" s="140" t="s">
        <v>451</v>
      </c>
      <c r="T86" s="141" t="s">
        <v>7</v>
      </c>
      <c r="U86" s="142" t="s">
        <v>8</v>
      </c>
      <c r="V86" s="980"/>
    </row>
    <row r="87" spans="14:22" ht="15.75" thickBot="1" x14ac:dyDescent="0.3">
      <c r="N87" s="600" t="s">
        <v>781</v>
      </c>
      <c r="O87" s="601">
        <f>Comuna1!Q38</f>
        <v>93.180641000000023</v>
      </c>
      <c r="P87" s="363">
        <f>Comuna2!Q125</f>
        <v>94.515812999999994</v>
      </c>
      <c r="Q87" s="602">
        <f>Comuna3!Q20</f>
        <v>45.347583</v>
      </c>
      <c r="R87" s="603">
        <f>Comuna4!Q53</f>
        <v>36.928429999999999</v>
      </c>
      <c r="S87" s="604">
        <f>Comuna5!Q37</f>
        <v>56.898559999999996</v>
      </c>
      <c r="T87" s="603">
        <f>Comuna6!Q61</f>
        <v>42.188730000000007</v>
      </c>
      <c r="U87" s="604">
        <f>Comuna7!Q123</f>
        <v>119.81256999999998</v>
      </c>
      <c r="V87" s="981"/>
    </row>
    <row r="88" spans="14:22" ht="15.75" customHeight="1" thickBot="1" x14ac:dyDescent="0.3">
      <c r="N88" s="600" t="s">
        <v>865</v>
      </c>
      <c r="O88" s="601">
        <f>+O87*0.006</f>
        <v>0.55908384600000016</v>
      </c>
      <c r="P88" s="363">
        <f t="shared" ref="P88:U88" si="0">+P87*0.006</f>
        <v>0.56709487800000002</v>
      </c>
      <c r="Q88" s="602">
        <f t="shared" si="0"/>
        <v>0.27208549799999998</v>
      </c>
      <c r="R88" s="603">
        <f t="shared" si="0"/>
        <v>0.22157057999999999</v>
      </c>
      <c r="S88" s="604">
        <f t="shared" si="0"/>
        <v>0.34139135999999998</v>
      </c>
      <c r="T88" s="603">
        <f t="shared" si="0"/>
        <v>0.25313238000000005</v>
      </c>
      <c r="U88" s="604">
        <f t="shared" si="0"/>
        <v>0.71887541999999993</v>
      </c>
      <c r="V88" s="643">
        <f>+V85*0.006</f>
        <v>2.9332339620000001</v>
      </c>
    </row>
    <row r="89" spans="14:22" ht="15" customHeight="1" x14ac:dyDescent="0.25">
      <c r="O89" s="663">
        <f>+O88*1000000</f>
        <v>559083.84600000014</v>
      </c>
      <c r="P89" s="663">
        <f t="shared" ref="P89:V89" si="1">+P88*1000000</f>
        <v>567094.87800000003</v>
      </c>
      <c r="Q89" s="663">
        <f t="shared" si="1"/>
        <v>272085.49799999996</v>
      </c>
      <c r="R89" s="663">
        <f t="shared" si="1"/>
        <v>221570.58</v>
      </c>
      <c r="S89" s="663">
        <f t="shared" si="1"/>
        <v>341391.35999999999</v>
      </c>
      <c r="T89" s="663">
        <f t="shared" si="1"/>
        <v>253132.38000000003</v>
      </c>
      <c r="U89" s="663">
        <f t="shared" si="1"/>
        <v>718875.41999999993</v>
      </c>
      <c r="V89" s="663">
        <f t="shared" si="1"/>
        <v>2933233.9620000003</v>
      </c>
    </row>
    <row r="90" spans="14:22" ht="15.75" customHeight="1" x14ac:dyDescent="0.25"/>
    <row r="92" spans="14:22" x14ac:dyDescent="0.25">
      <c r="N92" s="644" t="s">
        <v>761</v>
      </c>
      <c r="O92" s="645" t="s">
        <v>2</v>
      </c>
      <c r="P92" s="646" t="s">
        <v>3</v>
      </c>
      <c r="Q92" s="647" t="s">
        <v>4</v>
      </c>
      <c r="R92" s="648" t="s">
        <v>5</v>
      </c>
      <c r="S92" s="649" t="s">
        <v>451</v>
      </c>
      <c r="T92" s="650" t="s">
        <v>7</v>
      </c>
      <c r="U92" s="651" t="s">
        <v>8</v>
      </c>
      <c r="V92" s="644" t="s">
        <v>186</v>
      </c>
    </row>
    <row r="93" spans="14:22" x14ac:dyDescent="0.25">
      <c r="N93" s="642" t="s">
        <v>781</v>
      </c>
      <c r="O93" s="652">
        <f>+O87*0.08</f>
        <v>7.4544512800000016</v>
      </c>
      <c r="P93" s="652">
        <f>+P87*0.012</f>
        <v>1.134189756</v>
      </c>
      <c r="Q93" s="652">
        <f>+Q87*0.09</f>
        <v>4.0812824699999997</v>
      </c>
      <c r="R93" s="652">
        <f t="shared" ref="R93" si="2">+R87*0.03</f>
        <v>1.1078528999999999</v>
      </c>
      <c r="S93" s="652">
        <f>+S87*0.02</f>
        <v>1.1379712</v>
      </c>
      <c r="T93" s="652">
        <f>+T87*0.04</f>
        <v>1.6875492000000003</v>
      </c>
      <c r="U93" s="652">
        <f>+U87*0.07</f>
        <v>8.3868798999999985</v>
      </c>
      <c r="V93" s="652">
        <f>SUM(O93:U93)</f>
        <v>24.990176706</v>
      </c>
    </row>
    <row r="94" spans="14:22" x14ac:dyDescent="0.25">
      <c r="N94" s="423" t="s">
        <v>910</v>
      </c>
      <c r="O94" s="659">
        <f>+O88*0.08</f>
        <v>4.4726707680000012E-2</v>
      </c>
      <c r="P94" s="659">
        <f t="shared" ref="P94:U94" si="3">+P88*0.08</f>
        <v>4.5367590240000005E-2</v>
      </c>
      <c r="Q94" s="659">
        <f t="shared" si="3"/>
        <v>2.176683984E-2</v>
      </c>
      <c r="R94" s="659">
        <f t="shared" si="3"/>
        <v>1.77256464E-2</v>
      </c>
      <c r="S94" s="659">
        <f t="shared" si="3"/>
        <v>2.73113088E-2</v>
      </c>
      <c r="T94" s="659">
        <f t="shared" si="3"/>
        <v>2.0250590400000004E-2</v>
      </c>
      <c r="U94" s="659">
        <f t="shared" si="3"/>
        <v>5.7510033599999996E-2</v>
      </c>
      <c r="V94" s="659">
        <f>SUM(O94:U94)</f>
        <v>0.23465871696000001</v>
      </c>
    </row>
    <row r="95" spans="14:22" x14ac:dyDescent="0.25">
      <c r="N95" s="644" t="s">
        <v>761</v>
      </c>
      <c r="O95" s="645" t="s">
        <v>2</v>
      </c>
      <c r="P95" s="646" t="s">
        <v>3</v>
      </c>
      <c r="Q95" s="647" t="s">
        <v>4</v>
      </c>
      <c r="R95" s="648" t="s">
        <v>5</v>
      </c>
      <c r="S95" s="649" t="s">
        <v>451</v>
      </c>
      <c r="T95" s="650" t="s">
        <v>7</v>
      </c>
      <c r="U95" s="651" t="s">
        <v>8</v>
      </c>
      <c r="V95" s="644" t="s">
        <v>186</v>
      </c>
    </row>
    <row r="96" spans="14:22" x14ac:dyDescent="0.25">
      <c r="N96" s="642" t="s">
        <v>781</v>
      </c>
      <c r="O96" s="652">
        <v>7.4544512800000016</v>
      </c>
      <c r="P96" s="652">
        <v>1.134189756</v>
      </c>
      <c r="Q96" s="652">
        <v>4.0812824699999997</v>
      </c>
      <c r="R96" s="652">
        <v>1.1078528999999999</v>
      </c>
      <c r="S96" s="652">
        <v>1.1379712</v>
      </c>
      <c r="T96" s="652">
        <v>1.6875492000000003</v>
      </c>
      <c r="U96" s="652">
        <v>8.3868798999999985</v>
      </c>
      <c r="V96" s="652">
        <v>24.990176706</v>
      </c>
    </row>
    <row r="97" spans="14:22" x14ac:dyDescent="0.25">
      <c r="N97" s="642" t="s">
        <v>911</v>
      </c>
      <c r="O97" s="660">
        <f>+O94*1000000</f>
        <v>44726.707680000014</v>
      </c>
      <c r="P97" s="660">
        <f t="shared" ref="P97:U97" si="4">+P94*1000000</f>
        <v>45367.590240000005</v>
      </c>
      <c r="Q97" s="660">
        <f t="shared" si="4"/>
        <v>21766.839840000001</v>
      </c>
      <c r="R97" s="660">
        <f t="shared" si="4"/>
        <v>17725.646399999998</v>
      </c>
      <c r="S97" s="660">
        <f t="shared" si="4"/>
        <v>27311.308799999999</v>
      </c>
      <c r="T97" s="660">
        <f t="shared" si="4"/>
        <v>20250.590400000005</v>
      </c>
      <c r="U97" s="660">
        <f t="shared" si="4"/>
        <v>57510.033599999995</v>
      </c>
      <c r="V97" s="660">
        <f>SUM(O97:U97)</f>
        <v>234658.71696000002</v>
      </c>
    </row>
    <row r="98" spans="14:22" x14ac:dyDescent="0.25">
      <c r="O98" s="423">
        <v>3560</v>
      </c>
      <c r="P98" s="423">
        <v>3480</v>
      </c>
      <c r="Q98" s="423">
        <v>2587</v>
      </c>
      <c r="R98" s="423">
        <v>381</v>
      </c>
      <c r="S98" s="423">
        <v>2219</v>
      </c>
      <c r="T98" s="423">
        <v>855</v>
      </c>
      <c r="U98" s="423">
        <v>417</v>
      </c>
      <c r="V98" s="423">
        <f>SUM(O98:U98)</f>
        <v>13499</v>
      </c>
    </row>
    <row r="99" spans="14:22" x14ac:dyDescent="0.25">
      <c r="O99" s="662">
        <f>+O98/O97</f>
        <v>7.9594501465885648E-2</v>
      </c>
      <c r="P99" s="662">
        <f t="shared" ref="P99:V99" si="5">+P98/P97</f>
        <v>7.6706741124895145E-2</v>
      </c>
      <c r="Q99" s="662">
        <f t="shared" si="5"/>
        <v>0.11885050926161451</v>
      </c>
      <c r="R99" s="662">
        <f t="shared" si="5"/>
        <v>2.1494279610587294E-2</v>
      </c>
      <c r="S99" s="662">
        <f t="shared" si="5"/>
        <v>8.1248394804133303E-2</v>
      </c>
      <c r="T99" s="662">
        <f t="shared" si="5"/>
        <v>4.2220991245766337E-2</v>
      </c>
      <c r="U99" s="662">
        <f t="shared" si="5"/>
        <v>7.2509086483997466E-3</v>
      </c>
      <c r="V99" s="662">
        <f t="shared" si="5"/>
        <v>5.7526096515310966E-2</v>
      </c>
    </row>
    <row r="101" spans="14:22" x14ac:dyDescent="0.25">
      <c r="N101" s="644" t="s">
        <v>761</v>
      </c>
      <c r="O101" s="645" t="s">
        <v>2</v>
      </c>
      <c r="P101" s="646" t="s">
        <v>3</v>
      </c>
      <c r="Q101" s="647" t="s">
        <v>4</v>
      </c>
      <c r="R101" s="648" t="s">
        <v>5</v>
      </c>
      <c r="S101" s="649" t="s">
        <v>451</v>
      </c>
      <c r="T101" s="650" t="s">
        <v>7</v>
      </c>
      <c r="U101" s="651" t="s">
        <v>8</v>
      </c>
      <c r="V101" s="644" t="s">
        <v>186</v>
      </c>
    </row>
    <row r="102" spans="14:22" x14ac:dyDescent="0.25">
      <c r="N102" s="615" t="s">
        <v>912</v>
      </c>
      <c r="O102" s="664">
        <v>44726.707680000014</v>
      </c>
      <c r="P102" s="664">
        <v>45367.590240000005</v>
      </c>
      <c r="Q102" s="664">
        <v>21766.839840000001</v>
      </c>
      <c r="R102" s="664">
        <v>17725.646399999998</v>
      </c>
      <c r="S102" s="664">
        <v>27311.308799999999</v>
      </c>
      <c r="T102" s="664">
        <v>20250.590400000005</v>
      </c>
      <c r="U102" s="664">
        <v>57510.033599999995</v>
      </c>
      <c r="V102" s="664">
        <v>234658.71696000002</v>
      </c>
    </row>
    <row r="103" spans="14:22" x14ac:dyDescent="0.25">
      <c r="N103" s="615" t="s">
        <v>913</v>
      </c>
      <c r="O103" s="664">
        <v>3560</v>
      </c>
      <c r="P103" s="664">
        <v>3480</v>
      </c>
      <c r="Q103" s="664">
        <v>2587</v>
      </c>
      <c r="R103" s="664">
        <v>381</v>
      </c>
      <c r="S103" s="664">
        <v>2219</v>
      </c>
      <c r="T103" s="664">
        <v>855</v>
      </c>
      <c r="U103" s="664">
        <v>417</v>
      </c>
      <c r="V103" s="664">
        <v>13499</v>
      </c>
    </row>
    <row r="104" spans="14:22" x14ac:dyDescent="0.25">
      <c r="N104" s="665" t="s">
        <v>914</v>
      </c>
      <c r="O104" s="666">
        <v>7.9594501465885648E-2</v>
      </c>
      <c r="P104" s="666">
        <v>7.6706741124895145E-2</v>
      </c>
      <c r="Q104" s="666">
        <v>0.11885050926161451</v>
      </c>
      <c r="R104" s="666">
        <v>2.1494279610587294E-2</v>
      </c>
      <c r="S104" s="666">
        <v>8.1248394804133303E-2</v>
      </c>
      <c r="T104" s="666">
        <v>4.2220991245766337E-2</v>
      </c>
      <c r="U104" s="666">
        <v>7.2509086483997466E-3</v>
      </c>
      <c r="V104" s="666">
        <v>5.7526096515310966E-2</v>
      </c>
    </row>
  </sheetData>
  <mergeCells count="5">
    <mergeCell ref="V85:V87"/>
    <mergeCell ref="N30:U30"/>
    <mergeCell ref="N54:U54"/>
    <mergeCell ref="N3:O3"/>
    <mergeCell ref="N85:U85"/>
  </mergeCells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C7B-A611-4B74-BB89-6CB82FA8FC4E}">
  <dimension ref="A1:D70"/>
  <sheetViews>
    <sheetView workbookViewId="0">
      <selection activeCell="B17" sqref="B17"/>
    </sheetView>
  </sheetViews>
  <sheetFormatPr baseColWidth="10" defaultRowHeight="15" x14ac:dyDescent="0.25"/>
  <cols>
    <col min="2" max="2" width="39.140625" customWidth="1"/>
    <col min="3" max="3" width="27.42578125" bestFit="1" customWidth="1"/>
    <col min="4" max="4" width="9.140625" style="71" bestFit="1" customWidth="1"/>
  </cols>
  <sheetData>
    <row r="1" spans="1:3" ht="33.75" thickBot="1" x14ac:dyDescent="0.3">
      <c r="A1" s="674" t="s">
        <v>866</v>
      </c>
      <c r="B1" s="675" t="s">
        <v>292</v>
      </c>
      <c r="C1" s="675" t="s">
        <v>827</v>
      </c>
    </row>
    <row r="2" spans="1:3" ht="17.25" thickBot="1" x14ac:dyDescent="0.3">
      <c r="A2" s="661">
        <v>110.4</v>
      </c>
      <c r="B2" s="653" t="s">
        <v>11</v>
      </c>
      <c r="C2" s="656">
        <v>1</v>
      </c>
    </row>
    <row r="3" spans="1:3" ht="17.25" thickBot="1" x14ac:dyDescent="0.3">
      <c r="A3" s="661">
        <v>110.4</v>
      </c>
      <c r="B3" s="653" t="s">
        <v>11</v>
      </c>
      <c r="C3" s="656">
        <v>1</v>
      </c>
    </row>
    <row r="4" spans="1:3" ht="17.25" thickBot="1" x14ac:dyDescent="0.3">
      <c r="A4" s="661">
        <v>181.7</v>
      </c>
      <c r="B4" s="653" t="s">
        <v>871</v>
      </c>
      <c r="C4" s="656">
        <v>1</v>
      </c>
    </row>
    <row r="5" spans="1:3" ht="17.25" thickBot="1" x14ac:dyDescent="0.3">
      <c r="A5" s="661">
        <v>233.77199999999999</v>
      </c>
      <c r="B5" s="653" t="s">
        <v>871</v>
      </c>
      <c r="C5" s="656">
        <v>1</v>
      </c>
    </row>
    <row r="6" spans="1:3" ht="17.25" thickBot="1" x14ac:dyDescent="0.3">
      <c r="A6" s="661">
        <v>163.66800000000001</v>
      </c>
      <c r="B6" s="653" t="s">
        <v>883</v>
      </c>
      <c r="C6" s="656">
        <v>1</v>
      </c>
    </row>
    <row r="7" spans="1:3" ht="17.25" thickBot="1" x14ac:dyDescent="0.3">
      <c r="A7" s="661">
        <v>266.8</v>
      </c>
      <c r="B7" s="653" t="s">
        <v>884</v>
      </c>
      <c r="C7" s="656">
        <v>1</v>
      </c>
    </row>
    <row r="8" spans="1:3" ht="17.25" thickBot="1" x14ac:dyDescent="0.3">
      <c r="A8" s="661">
        <v>230</v>
      </c>
      <c r="B8" s="653" t="s">
        <v>884</v>
      </c>
      <c r="C8" s="656">
        <v>1</v>
      </c>
    </row>
    <row r="9" spans="1:3" ht="17.25" thickBot="1" x14ac:dyDescent="0.3">
      <c r="A9" s="661">
        <v>152.268</v>
      </c>
      <c r="B9" s="653" t="s">
        <v>11</v>
      </c>
      <c r="C9" s="656">
        <v>1</v>
      </c>
    </row>
    <row r="10" spans="1:3" ht="17.25" thickBot="1" x14ac:dyDescent="0.3">
      <c r="A10" s="661">
        <v>153.244</v>
      </c>
      <c r="B10" s="653" t="s">
        <v>871</v>
      </c>
      <c r="C10" s="656">
        <v>1</v>
      </c>
    </row>
    <row r="11" spans="1:3" ht="17.25" thickBot="1" x14ac:dyDescent="0.3">
      <c r="A11" s="661">
        <v>189.34</v>
      </c>
      <c r="B11" s="653" t="s">
        <v>871</v>
      </c>
      <c r="C11" s="656">
        <v>1</v>
      </c>
    </row>
    <row r="12" spans="1:3" ht="17.25" thickBot="1" x14ac:dyDescent="0.3">
      <c r="A12" s="661">
        <v>267.66000000000003</v>
      </c>
      <c r="B12" s="653" t="s">
        <v>893</v>
      </c>
      <c r="C12" s="656">
        <v>1</v>
      </c>
    </row>
    <row r="13" spans="1:3" ht="17.25" thickBot="1" x14ac:dyDescent="0.3">
      <c r="A13" s="661">
        <v>197.58</v>
      </c>
      <c r="B13" s="653" t="s">
        <v>894</v>
      </c>
      <c r="C13" s="656">
        <v>1</v>
      </c>
    </row>
    <row r="14" spans="1:3" ht="17.25" thickBot="1" x14ac:dyDescent="0.3">
      <c r="A14" s="661">
        <v>64.25</v>
      </c>
      <c r="B14" s="653" t="s">
        <v>895</v>
      </c>
      <c r="C14" s="656">
        <v>1</v>
      </c>
    </row>
    <row r="15" spans="1:3" ht="17.25" thickBot="1" x14ac:dyDescent="0.3">
      <c r="A15" s="661">
        <v>237.2</v>
      </c>
      <c r="B15" s="655" t="s">
        <v>896</v>
      </c>
      <c r="C15" s="658">
        <v>1</v>
      </c>
    </row>
    <row r="16" spans="1:3" ht="17.25" thickBot="1" x14ac:dyDescent="0.3">
      <c r="A16" s="661">
        <v>207.19</v>
      </c>
      <c r="B16" s="653" t="s">
        <v>898</v>
      </c>
      <c r="C16" s="656">
        <v>1</v>
      </c>
    </row>
    <row r="17" spans="1:3" ht="17.25" thickBot="1" x14ac:dyDescent="0.3">
      <c r="A17" s="661">
        <v>341.3</v>
      </c>
      <c r="B17" s="653" t="s">
        <v>906</v>
      </c>
      <c r="C17" s="656">
        <v>1</v>
      </c>
    </row>
    <row r="18" spans="1:3" ht="17.25" thickBot="1" x14ac:dyDescent="0.3">
      <c r="A18" s="661">
        <v>89.34</v>
      </c>
      <c r="B18" s="653" t="s">
        <v>871</v>
      </c>
      <c r="C18" s="656">
        <v>1</v>
      </c>
    </row>
    <row r="19" spans="1:3" ht="17.25" thickBot="1" x14ac:dyDescent="0.3">
      <c r="A19" s="661">
        <v>227.3</v>
      </c>
      <c r="B19" s="653" t="s">
        <v>908</v>
      </c>
      <c r="C19" s="656">
        <v>1</v>
      </c>
    </row>
    <row r="20" spans="1:3" ht="17.25" thickBot="1" x14ac:dyDescent="0.3">
      <c r="A20" s="661">
        <v>136.72</v>
      </c>
      <c r="B20" s="653" t="s">
        <v>11</v>
      </c>
      <c r="C20" s="656">
        <v>1</v>
      </c>
    </row>
    <row r="21" spans="1:3" ht="17.25" thickBot="1" x14ac:dyDescent="0.3">
      <c r="A21" s="661">
        <v>320.16000000000003</v>
      </c>
      <c r="B21" s="653" t="s">
        <v>870</v>
      </c>
      <c r="C21" s="656">
        <v>2</v>
      </c>
    </row>
    <row r="22" spans="1:3" ht="17.25" thickBot="1" x14ac:dyDescent="0.3">
      <c r="A22" s="661">
        <v>196.006</v>
      </c>
      <c r="B22" s="653" t="s">
        <v>875</v>
      </c>
      <c r="C22" s="656">
        <v>2</v>
      </c>
    </row>
    <row r="23" spans="1:3" ht="17.25" thickBot="1" x14ac:dyDescent="0.3">
      <c r="A23" s="661">
        <v>404.54700000000003</v>
      </c>
      <c r="B23" s="653" t="s">
        <v>877</v>
      </c>
      <c r="C23" s="656">
        <v>2</v>
      </c>
    </row>
    <row r="24" spans="1:3" ht="17.25" thickBot="1" x14ac:dyDescent="0.3">
      <c r="A24" s="661">
        <v>483</v>
      </c>
      <c r="B24" s="653" t="s">
        <v>885</v>
      </c>
      <c r="C24" s="656">
        <v>2</v>
      </c>
    </row>
    <row r="25" spans="1:3" ht="17.25" thickBot="1" x14ac:dyDescent="0.3">
      <c r="A25" s="661">
        <v>248.4</v>
      </c>
      <c r="B25" s="653" t="s">
        <v>885</v>
      </c>
      <c r="C25" s="656">
        <v>2</v>
      </c>
    </row>
    <row r="26" spans="1:3" ht="17.25" thickBot="1" x14ac:dyDescent="0.3">
      <c r="A26" s="661">
        <v>174.8</v>
      </c>
      <c r="B26" s="653" t="s">
        <v>885</v>
      </c>
      <c r="C26" s="656">
        <v>2</v>
      </c>
    </row>
    <row r="27" spans="1:3" ht="17.25" thickBot="1" x14ac:dyDescent="0.3">
      <c r="A27" s="661">
        <v>170.2</v>
      </c>
      <c r="B27" s="653" t="s">
        <v>885</v>
      </c>
      <c r="C27" s="656">
        <v>2</v>
      </c>
    </row>
    <row r="28" spans="1:3" ht="17.25" thickBot="1" x14ac:dyDescent="0.3">
      <c r="A28" s="661">
        <v>238.92400000000001</v>
      </c>
      <c r="B28" s="653" t="s">
        <v>885</v>
      </c>
      <c r="C28" s="656">
        <v>2</v>
      </c>
    </row>
    <row r="29" spans="1:3" ht="17.25" thickBot="1" x14ac:dyDescent="0.3">
      <c r="A29" s="661">
        <v>174.34</v>
      </c>
      <c r="B29" s="653" t="s">
        <v>885</v>
      </c>
      <c r="C29" s="656">
        <v>2</v>
      </c>
    </row>
    <row r="30" spans="1:3" ht="17.25" thickBot="1" x14ac:dyDescent="0.3">
      <c r="A30" s="661">
        <v>148.81</v>
      </c>
      <c r="B30" s="653" t="s">
        <v>885</v>
      </c>
      <c r="C30" s="656">
        <v>2</v>
      </c>
    </row>
    <row r="31" spans="1:3" ht="17.25" thickBot="1" x14ac:dyDescent="0.3">
      <c r="A31" s="661">
        <v>921.2</v>
      </c>
      <c r="B31" s="653" t="s">
        <v>904</v>
      </c>
      <c r="C31" s="656">
        <v>2</v>
      </c>
    </row>
    <row r="32" spans="1:3" ht="17.25" thickBot="1" x14ac:dyDescent="0.3">
      <c r="A32" s="661">
        <v>235.29</v>
      </c>
      <c r="B32" s="653" t="s">
        <v>874</v>
      </c>
      <c r="C32" s="656">
        <v>3</v>
      </c>
    </row>
    <row r="33" spans="1:3" ht="17.25" thickBot="1" x14ac:dyDescent="0.3">
      <c r="A33" s="661">
        <v>279.86399999999998</v>
      </c>
      <c r="B33" s="653" t="s">
        <v>881</v>
      </c>
      <c r="C33" s="656">
        <v>3</v>
      </c>
    </row>
    <row r="34" spans="1:3" ht="17.25" thickBot="1" x14ac:dyDescent="0.3">
      <c r="A34" s="661">
        <v>197.16980000000001</v>
      </c>
      <c r="B34" s="653" t="s">
        <v>882</v>
      </c>
      <c r="C34" s="656">
        <v>3</v>
      </c>
    </row>
    <row r="35" spans="1:3" ht="17.25" thickBot="1" x14ac:dyDescent="0.3">
      <c r="A35" s="661">
        <v>75.593999999999994</v>
      </c>
      <c r="B35" s="653" t="s">
        <v>887</v>
      </c>
      <c r="C35" s="656">
        <v>3</v>
      </c>
    </row>
    <row r="36" spans="1:3" ht="17.25" thickBot="1" x14ac:dyDescent="0.3">
      <c r="A36" s="661">
        <v>104.33</v>
      </c>
      <c r="B36" s="653" t="s">
        <v>887</v>
      </c>
      <c r="C36" s="656">
        <v>3</v>
      </c>
    </row>
    <row r="37" spans="1:3" ht="17.25" thickBot="1" x14ac:dyDescent="0.3">
      <c r="A37" s="661">
        <v>222.11699999999999</v>
      </c>
      <c r="B37" s="653" t="s">
        <v>888</v>
      </c>
      <c r="C37" s="656">
        <v>3</v>
      </c>
    </row>
    <row r="38" spans="1:3" ht="17.25" thickBot="1" x14ac:dyDescent="0.3">
      <c r="A38" s="661">
        <v>321.2</v>
      </c>
      <c r="B38" s="653" t="s">
        <v>889</v>
      </c>
      <c r="C38" s="656">
        <v>3</v>
      </c>
    </row>
    <row r="39" spans="1:3" ht="17.25" thickBot="1" x14ac:dyDescent="0.3">
      <c r="A39" s="661">
        <v>210.2</v>
      </c>
      <c r="B39" s="653" t="s">
        <v>890</v>
      </c>
      <c r="C39" s="656">
        <v>3</v>
      </c>
    </row>
    <row r="40" spans="1:3" ht="17.25" thickBot="1" x14ac:dyDescent="0.3">
      <c r="A40" s="661">
        <v>232.5</v>
      </c>
      <c r="B40" s="654" t="s">
        <v>891</v>
      </c>
      <c r="C40" s="657">
        <v>3</v>
      </c>
    </row>
    <row r="41" spans="1:3" ht="17.25" thickBot="1" x14ac:dyDescent="0.3">
      <c r="A41" s="661">
        <v>351.44</v>
      </c>
      <c r="B41" s="653" t="s">
        <v>892</v>
      </c>
      <c r="C41" s="656">
        <v>3</v>
      </c>
    </row>
    <row r="42" spans="1:3" ht="17.25" thickBot="1" x14ac:dyDescent="0.3">
      <c r="A42" s="661" t="s">
        <v>900</v>
      </c>
      <c r="B42" s="653" t="s">
        <v>901</v>
      </c>
      <c r="C42" s="656">
        <v>3</v>
      </c>
    </row>
    <row r="43" spans="1:3" ht="17.25" thickBot="1" x14ac:dyDescent="0.3">
      <c r="A43" s="661">
        <v>221.6</v>
      </c>
      <c r="B43" s="653" t="s">
        <v>902</v>
      </c>
      <c r="C43" s="656">
        <v>3</v>
      </c>
    </row>
    <row r="44" spans="1:3" ht="17.25" thickBot="1" x14ac:dyDescent="0.3">
      <c r="A44" s="661">
        <v>135.66999999999999</v>
      </c>
      <c r="B44" s="653" t="s">
        <v>905</v>
      </c>
      <c r="C44" s="656">
        <v>3</v>
      </c>
    </row>
    <row r="45" spans="1:3" ht="17.25" thickBot="1" x14ac:dyDescent="0.3">
      <c r="A45" s="661">
        <v>45.21</v>
      </c>
      <c r="B45" s="653" t="s">
        <v>181</v>
      </c>
      <c r="C45" s="656">
        <v>4</v>
      </c>
    </row>
    <row r="46" spans="1:3" ht="17.25" thickBot="1" x14ac:dyDescent="0.3">
      <c r="A46" s="661">
        <v>119.2</v>
      </c>
      <c r="B46" s="653" t="s">
        <v>907</v>
      </c>
      <c r="C46" s="656">
        <v>4</v>
      </c>
    </row>
    <row r="47" spans="1:3" ht="17.25" thickBot="1" x14ac:dyDescent="0.3">
      <c r="A47" s="661">
        <v>216.3</v>
      </c>
      <c r="B47" s="653" t="s">
        <v>181</v>
      </c>
      <c r="C47" s="656">
        <v>4</v>
      </c>
    </row>
    <row r="48" spans="1:3" ht="17.25" thickBot="1" x14ac:dyDescent="0.3">
      <c r="A48" s="661">
        <v>145.33699999999999</v>
      </c>
      <c r="B48" s="653" t="s">
        <v>879</v>
      </c>
      <c r="C48" s="656">
        <v>5</v>
      </c>
    </row>
    <row r="49" spans="1:3" ht="17.25" thickBot="1" x14ac:dyDescent="0.3">
      <c r="A49" s="661">
        <v>65.135999999999996</v>
      </c>
      <c r="B49" s="653" t="s">
        <v>879</v>
      </c>
      <c r="C49" s="656">
        <v>5</v>
      </c>
    </row>
    <row r="50" spans="1:3" ht="17.25" thickBot="1" x14ac:dyDescent="0.3">
      <c r="A50" s="661">
        <v>1062.5999999999999</v>
      </c>
      <c r="B50" s="653" t="s">
        <v>880</v>
      </c>
      <c r="C50" s="656">
        <v>5</v>
      </c>
    </row>
    <row r="51" spans="1:3" ht="17.25" thickBot="1" x14ac:dyDescent="0.3">
      <c r="A51" s="661">
        <v>226.38900000000001</v>
      </c>
      <c r="B51" s="653" t="s">
        <v>880</v>
      </c>
      <c r="C51" s="656">
        <v>5</v>
      </c>
    </row>
    <row r="52" spans="1:3" ht="17.25" thickBot="1" x14ac:dyDescent="0.3">
      <c r="A52" s="661">
        <v>133.4</v>
      </c>
      <c r="B52" s="653" t="s">
        <v>879</v>
      </c>
      <c r="C52" s="656">
        <v>5</v>
      </c>
    </row>
    <row r="53" spans="1:3" ht="17.25" thickBot="1" x14ac:dyDescent="0.3">
      <c r="A53" s="661">
        <v>197.27099999999999</v>
      </c>
      <c r="B53" s="653" t="s">
        <v>886</v>
      </c>
      <c r="C53" s="656">
        <v>5</v>
      </c>
    </row>
    <row r="54" spans="1:3" ht="17.25" thickBot="1" x14ac:dyDescent="0.3">
      <c r="A54" s="661">
        <v>223.24</v>
      </c>
      <c r="B54" s="653" t="s">
        <v>522</v>
      </c>
      <c r="C54" s="656">
        <v>5</v>
      </c>
    </row>
    <row r="55" spans="1:3" ht="17.25" thickBot="1" x14ac:dyDescent="0.3">
      <c r="A55" s="661">
        <v>165.7</v>
      </c>
      <c r="B55" s="653" t="s">
        <v>886</v>
      </c>
      <c r="C55" s="656">
        <v>5</v>
      </c>
    </row>
    <row r="56" spans="1:3" ht="17.25" thickBot="1" x14ac:dyDescent="0.3">
      <c r="A56" s="661">
        <v>182.57859999999999</v>
      </c>
      <c r="B56" s="653" t="s">
        <v>872</v>
      </c>
      <c r="C56" s="656">
        <v>6</v>
      </c>
    </row>
    <row r="57" spans="1:3" ht="17.25" thickBot="1" x14ac:dyDescent="0.3">
      <c r="A57" s="661">
        <v>209.8014</v>
      </c>
      <c r="B57" s="653" t="s">
        <v>873</v>
      </c>
      <c r="C57" s="656">
        <v>6</v>
      </c>
    </row>
    <row r="58" spans="1:3" ht="17.25" thickBot="1" x14ac:dyDescent="0.3">
      <c r="A58" s="661">
        <v>195.5</v>
      </c>
      <c r="B58" s="653" t="s">
        <v>878</v>
      </c>
      <c r="C58" s="656">
        <v>6</v>
      </c>
    </row>
    <row r="59" spans="1:3" ht="17.25" thickBot="1" x14ac:dyDescent="0.3">
      <c r="A59" s="661">
        <v>102.07</v>
      </c>
      <c r="B59" s="653" t="s">
        <v>897</v>
      </c>
      <c r="C59" s="656">
        <v>6</v>
      </c>
    </row>
    <row r="60" spans="1:3" ht="17.25" thickBot="1" x14ac:dyDescent="0.3">
      <c r="A60" s="661">
        <v>55.2</v>
      </c>
      <c r="B60" s="653" t="s">
        <v>868</v>
      </c>
      <c r="C60" s="656">
        <v>7</v>
      </c>
    </row>
    <row r="61" spans="1:3" ht="17.25" thickBot="1" x14ac:dyDescent="0.3">
      <c r="A61" s="661">
        <v>85.1</v>
      </c>
      <c r="B61" s="653" t="s">
        <v>869</v>
      </c>
      <c r="C61" s="656">
        <v>7</v>
      </c>
    </row>
    <row r="62" spans="1:3" ht="17.25" thickBot="1" x14ac:dyDescent="0.3">
      <c r="A62" s="661">
        <v>34.5</v>
      </c>
      <c r="B62" s="653" t="s">
        <v>869</v>
      </c>
      <c r="C62" s="656">
        <v>7</v>
      </c>
    </row>
    <row r="63" spans="1:3" ht="17.25" thickBot="1" x14ac:dyDescent="0.3">
      <c r="A63" s="661">
        <v>241.904</v>
      </c>
      <c r="B63" s="653" t="s">
        <v>899</v>
      </c>
      <c r="C63" s="656">
        <v>7</v>
      </c>
    </row>
    <row r="64" spans="1:3" ht="17.25" thickBot="1" x14ac:dyDescent="0.3">
      <c r="A64" s="661">
        <v>869.4</v>
      </c>
      <c r="B64" s="653" t="s">
        <v>876</v>
      </c>
      <c r="C64" s="656">
        <v>8</v>
      </c>
    </row>
    <row r="65" spans="1:3" ht="17.25" thickBot="1" x14ac:dyDescent="0.3">
      <c r="A65" s="661">
        <v>180.78</v>
      </c>
      <c r="B65" s="653" t="s">
        <v>867</v>
      </c>
      <c r="C65" s="656">
        <v>13</v>
      </c>
    </row>
    <row r="66" spans="1:3" ht="17.25" thickBot="1" x14ac:dyDescent="0.3">
      <c r="A66" s="661">
        <v>149.5</v>
      </c>
      <c r="B66" s="653" t="s">
        <v>867</v>
      </c>
      <c r="C66" s="656">
        <v>13</v>
      </c>
    </row>
    <row r="67" spans="1:3" ht="17.25" thickBot="1" x14ac:dyDescent="0.3">
      <c r="A67" s="661">
        <v>113.62</v>
      </c>
      <c r="B67" s="653" t="s">
        <v>867</v>
      </c>
      <c r="C67" s="656">
        <v>13</v>
      </c>
    </row>
    <row r="68" spans="1:3" ht="17.25" thickBot="1" x14ac:dyDescent="0.3">
      <c r="A68" s="661">
        <v>329.36</v>
      </c>
      <c r="B68" s="653" t="s">
        <v>867</v>
      </c>
      <c r="C68" s="656">
        <v>13</v>
      </c>
    </row>
    <row r="69" spans="1:3" ht="17.25" thickBot="1" x14ac:dyDescent="0.3">
      <c r="A69" s="661">
        <v>897.21</v>
      </c>
      <c r="B69" s="653" t="s">
        <v>903</v>
      </c>
      <c r="C69" s="656">
        <v>16</v>
      </c>
    </row>
    <row r="70" spans="1:3" ht="17.25" thickBot="1" x14ac:dyDescent="0.3">
      <c r="A70" s="676">
        <v>16310</v>
      </c>
      <c r="B70" s="656" t="s">
        <v>909</v>
      </c>
      <c r="C70" s="656"/>
    </row>
  </sheetData>
  <autoFilter ref="C1:C70" xr:uid="{1E57115F-8C3F-4BC3-AAAB-80F4372AF5B2}">
    <sortState xmlns:xlrd2="http://schemas.microsoft.com/office/spreadsheetml/2017/richdata2" ref="A2:C70">
      <sortCondition ref="C1:C70"/>
    </sortState>
  </autoFilter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E936-64E5-4858-A0BA-E57F789A5FAD}">
  <dimension ref="A1:H1514"/>
  <sheetViews>
    <sheetView tabSelected="1" workbookViewId="0">
      <selection activeCell="K16" sqref="K16"/>
    </sheetView>
  </sheetViews>
  <sheetFormatPr baseColWidth="10" defaultRowHeight="15" x14ac:dyDescent="0.25"/>
  <cols>
    <col min="1" max="1" width="16" style="557" customWidth="1"/>
    <col min="2" max="2" width="46.85546875" style="557" customWidth="1"/>
    <col min="3" max="3" width="15.5703125" style="557" customWidth="1"/>
    <col min="4" max="4" width="20.42578125" style="557" customWidth="1"/>
    <col min="5" max="5" width="14.85546875" style="557" customWidth="1"/>
    <col min="6" max="6" width="24.7109375" style="557" customWidth="1"/>
    <col min="7" max="7" width="44.5703125" style="557" customWidth="1"/>
  </cols>
  <sheetData>
    <row r="1" spans="1:8" ht="16.5" x14ac:dyDescent="0.25">
      <c r="A1" s="993" t="s">
        <v>827</v>
      </c>
      <c r="B1" s="989" t="s">
        <v>918</v>
      </c>
      <c r="C1" s="989" t="s">
        <v>761</v>
      </c>
      <c r="D1" s="993" t="s">
        <v>915</v>
      </c>
      <c r="E1" s="991" t="s">
        <v>777</v>
      </c>
      <c r="F1" s="989" t="s">
        <v>188</v>
      </c>
      <c r="G1" s="989" t="s">
        <v>292</v>
      </c>
      <c r="H1" s="569"/>
    </row>
    <row r="2" spans="1:8" ht="16.5" customHeight="1" x14ac:dyDescent="0.25">
      <c r="A2" s="993">
        <v>1</v>
      </c>
      <c r="B2" s="989" t="s">
        <v>11</v>
      </c>
      <c r="C2" s="989" t="s">
        <v>191</v>
      </c>
      <c r="D2" s="993" t="s">
        <v>917</v>
      </c>
      <c r="E2" s="993" t="s">
        <v>917</v>
      </c>
      <c r="F2" s="993" t="s">
        <v>917</v>
      </c>
      <c r="G2" s="988" t="s">
        <v>602</v>
      </c>
      <c r="H2" s="569"/>
    </row>
    <row r="3" spans="1:8" ht="16.5" x14ac:dyDescent="0.25">
      <c r="A3" s="993">
        <v>1</v>
      </c>
      <c r="B3" s="989" t="s">
        <v>11</v>
      </c>
      <c r="C3" s="989" t="s">
        <v>190</v>
      </c>
      <c r="D3" s="993">
        <v>4</v>
      </c>
      <c r="E3" s="991">
        <v>1646.54</v>
      </c>
      <c r="F3" s="989" t="s">
        <v>209</v>
      </c>
      <c r="G3" s="988" t="s">
        <v>602</v>
      </c>
      <c r="H3" s="569"/>
    </row>
    <row r="4" spans="1:8" ht="16.5" x14ac:dyDescent="0.25">
      <c r="A4" s="993">
        <v>1</v>
      </c>
      <c r="B4" s="989" t="s">
        <v>11</v>
      </c>
      <c r="C4" s="989" t="s">
        <v>189</v>
      </c>
      <c r="D4" s="993">
        <v>2</v>
      </c>
      <c r="E4" s="991">
        <v>632.04999999999995</v>
      </c>
      <c r="F4" s="989" t="s">
        <v>210</v>
      </c>
      <c r="G4" s="988" t="s">
        <v>602</v>
      </c>
      <c r="H4" s="569"/>
    </row>
    <row r="5" spans="1:8" ht="16.5" x14ac:dyDescent="0.25">
      <c r="A5" s="993">
        <v>1</v>
      </c>
      <c r="B5" s="989" t="s">
        <v>11</v>
      </c>
      <c r="C5" s="989" t="s">
        <v>193</v>
      </c>
      <c r="D5" s="993">
        <v>3</v>
      </c>
      <c r="E5" s="991">
        <v>298.14</v>
      </c>
      <c r="F5" s="989" t="s">
        <v>916</v>
      </c>
      <c r="G5" s="988" t="s">
        <v>602</v>
      </c>
      <c r="H5" s="569"/>
    </row>
    <row r="6" spans="1:8" ht="16.5" x14ac:dyDescent="0.25">
      <c r="A6" s="993">
        <v>1</v>
      </c>
      <c r="B6" s="989" t="s">
        <v>11</v>
      </c>
      <c r="C6" s="989" t="s">
        <v>200</v>
      </c>
      <c r="D6" s="993">
        <v>6</v>
      </c>
      <c r="E6" s="993" t="s">
        <v>917</v>
      </c>
      <c r="F6" s="993" t="s">
        <v>917</v>
      </c>
      <c r="G6" s="988" t="s">
        <v>602</v>
      </c>
      <c r="H6" s="569"/>
    </row>
    <row r="7" spans="1:8" ht="16.5" x14ac:dyDescent="0.25">
      <c r="A7" s="993">
        <v>1</v>
      </c>
      <c r="B7" s="989" t="s">
        <v>11</v>
      </c>
      <c r="C7" s="989" t="s">
        <v>203</v>
      </c>
      <c r="D7" s="993">
        <v>38</v>
      </c>
      <c r="E7" s="993" t="s">
        <v>917</v>
      </c>
      <c r="F7" s="993" t="s">
        <v>917</v>
      </c>
      <c r="G7" s="988" t="s">
        <v>602</v>
      </c>
      <c r="H7" s="569"/>
    </row>
    <row r="8" spans="1:8" ht="16.5" customHeight="1" x14ac:dyDescent="0.25">
      <c r="A8" s="993">
        <v>1</v>
      </c>
      <c r="B8" s="989" t="s">
        <v>18</v>
      </c>
      <c r="C8" s="989" t="s">
        <v>191</v>
      </c>
      <c r="D8" s="993" t="s">
        <v>917</v>
      </c>
      <c r="E8" s="993" t="s">
        <v>917</v>
      </c>
      <c r="F8" s="993" t="s">
        <v>917</v>
      </c>
      <c r="G8" s="988" t="s">
        <v>604</v>
      </c>
      <c r="H8" s="569"/>
    </row>
    <row r="9" spans="1:8" ht="16.5" x14ac:dyDescent="0.25">
      <c r="A9" s="993">
        <v>1</v>
      </c>
      <c r="B9" s="989" t="s">
        <v>18</v>
      </c>
      <c r="C9" s="989" t="s">
        <v>190</v>
      </c>
      <c r="D9" s="993">
        <v>6</v>
      </c>
      <c r="E9" s="991">
        <v>2025.6310000000001</v>
      </c>
      <c r="F9" s="989" t="s">
        <v>603</v>
      </c>
      <c r="G9" s="988" t="s">
        <v>604</v>
      </c>
      <c r="H9" s="569"/>
    </row>
    <row r="10" spans="1:8" ht="33" x14ac:dyDescent="0.25">
      <c r="A10" s="993">
        <v>1</v>
      </c>
      <c r="B10" s="989" t="s">
        <v>18</v>
      </c>
      <c r="C10" s="989" t="s">
        <v>189</v>
      </c>
      <c r="D10" s="993">
        <v>6</v>
      </c>
      <c r="E10" s="991">
        <v>1153.67</v>
      </c>
      <c r="F10" s="989" t="s">
        <v>211</v>
      </c>
      <c r="G10" s="988" t="s">
        <v>604</v>
      </c>
      <c r="H10" s="569"/>
    </row>
    <row r="11" spans="1:8" ht="16.5" x14ac:dyDescent="0.25">
      <c r="A11" s="993">
        <v>1</v>
      </c>
      <c r="B11" s="989" t="s">
        <v>18</v>
      </c>
      <c r="C11" s="989" t="s">
        <v>193</v>
      </c>
      <c r="D11" s="993" t="s">
        <v>917</v>
      </c>
      <c r="E11" s="993" t="s">
        <v>917</v>
      </c>
      <c r="F11" s="993" t="s">
        <v>917</v>
      </c>
      <c r="G11" s="988" t="s">
        <v>604</v>
      </c>
      <c r="H11" s="569"/>
    </row>
    <row r="12" spans="1:8" ht="16.5" x14ac:dyDescent="0.25">
      <c r="A12" s="993">
        <v>1</v>
      </c>
      <c r="B12" s="989" t="s">
        <v>18</v>
      </c>
      <c r="C12" s="989" t="s">
        <v>243</v>
      </c>
      <c r="D12" s="993" t="s">
        <v>917</v>
      </c>
      <c r="E12" s="993" t="s">
        <v>917</v>
      </c>
      <c r="F12" s="993" t="s">
        <v>917</v>
      </c>
      <c r="G12" s="988" t="s">
        <v>604</v>
      </c>
      <c r="H12" s="569"/>
    </row>
    <row r="13" spans="1:8" ht="16.5" x14ac:dyDescent="0.25">
      <c r="A13" s="993">
        <v>1</v>
      </c>
      <c r="B13" s="989" t="s">
        <v>18</v>
      </c>
      <c r="C13" s="989" t="s">
        <v>200</v>
      </c>
      <c r="D13" s="993">
        <v>18</v>
      </c>
      <c r="E13" s="993" t="s">
        <v>917</v>
      </c>
      <c r="F13" s="993" t="s">
        <v>917</v>
      </c>
      <c r="G13" s="988" t="s">
        <v>604</v>
      </c>
      <c r="H13" s="569"/>
    </row>
    <row r="14" spans="1:8" ht="16.5" x14ac:dyDescent="0.25">
      <c r="A14" s="993">
        <v>1</v>
      </c>
      <c r="B14" s="989" t="s">
        <v>18</v>
      </c>
      <c r="C14" s="989" t="s">
        <v>203</v>
      </c>
      <c r="D14" s="993">
        <v>108</v>
      </c>
      <c r="E14" s="993" t="s">
        <v>917</v>
      </c>
      <c r="F14" s="993" t="s">
        <v>917</v>
      </c>
      <c r="G14" s="988" t="s">
        <v>604</v>
      </c>
      <c r="H14" s="569"/>
    </row>
    <row r="15" spans="1:8" ht="16.5" customHeight="1" x14ac:dyDescent="0.25">
      <c r="A15" s="993">
        <v>1</v>
      </c>
      <c r="B15" s="989" t="s">
        <v>202</v>
      </c>
      <c r="C15" s="989" t="s">
        <v>191</v>
      </c>
      <c r="D15" s="993" t="s">
        <v>917</v>
      </c>
      <c r="E15" s="993" t="s">
        <v>917</v>
      </c>
      <c r="F15" s="993" t="s">
        <v>917</v>
      </c>
      <c r="G15" s="988" t="s">
        <v>605</v>
      </c>
      <c r="H15" s="569"/>
    </row>
    <row r="16" spans="1:8" ht="16.5" x14ac:dyDescent="0.25">
      <c r="A16" s="993">
        <v>1</v>
      </c>
      <c r="B16" s="989" t="s">
        <v>202</v>
      </c>
      <c r="C16" s="989" t="s">
        <v>190</v>
      </c>
      <c r="D16" s="993">
        <v>6</v>
      </c>
      <c r="E16" s="991">
        <v>1005.52</v>
      </c>
      <c r="F16" s="989" t="s">
        <v>212</v>
      </c>
      <c r="G16" s="988" t="s">
        <v>605</v>
      </c>
      <c r="H16" s="569"/>
    </row>
    <row r="17" spans="1:8" ht="16.5" x14ac:dyDescent="0.25">
      <c r="A17" s="993">
        <v>1</v>
      </c>
      <c r="B17" s="989" t="s">
        <v>202</v>
      </c>
      <c r="C17" s="989" t="s">
        <v>189</v>
      </c>
      <c r="D17" s="993">
        <v>8</v>
      </c>
      <c r="E17" s="991">
        <v>623.63</v>
      </c>
      <c r="F17" s="989" t="s">
        <v>213</v>
      </c>
      <c r="G17" s="988" t="s">
        <v>605</v>
      </c>
      <c r="H17" s="569"/>
    </row>
    <row r="18" spans="1:8" ht="16.5" x14ac:dyDescent="0.25">
      <c r="A18" s="993">
        <v>1</v>
      </c>
      <c r="B18" s="989" t="s">
        <v>202</v>
      </c>
      <c r="C18" s="989" t="s">
        <v>193</v>
      </c>
      <c r="D18" s="993" t="s">
        <v>917</v>
      </c>
      <c r="E18" s="993" t="s">
        <v>917</v>
      </c>
      <c r="F18" s="993" t="s">
        <v>917</v>
      </c>
      <c r="G18" s="988" t="s">
        <v>605</v>
      </c>
      <c r="H18" s="569"/>
    </row>
    <row r="19" spans="1:8" ht="16.5" x14ac:dyDescent="0.25">
      <c r="A19" s="993">
        <v>1</v>
      </c>
      <c r="B19" s="989" t="s">
        <v>202</v>
      </c>
      <c r="C19" s="989" t="s">
        <v>243</v>
      </c>
      <c r="D19" s="993" t="s">
        <v>917</v>
      </c>
      <c r="E19" s="993" t="s">
        <v>917</v>
      </c>
      <c r="F19" s="993" t="s">
        <v>917</v>
      </c>
      <c r="G19" s="988" t="s">
        <v>605</v>
      </c>
      <c r="H19" s="569"/>
    </row>
    <row r="20" spans="1:8" ht="16.5" x14ac:dyDescent="0.25">
      <c r="A20" s="993">
        <v>1</v>
      </c>
      <c r="B20" s="989" t="s">
        <v>202</v>
      </c>
      <c r="C20" s="989" t="s">
        <v>200</v>
      </c>
      <c r="D20" s="993">
        <v>16</v>
      </c>
      <c r="E20" s="993" t="s">
        <v>917</v>
      </c>
      <c r="F20" s="993" t="s">
        <v>917</v>
      </c>
      <c r="G20" s="988" t="s">
        <v>605</v>
      </c>
      <c r="H20" s="569"/>
    </row>
    <row r="21" spans="1:8" ht="16.5" x14ac:dyDescent="0.25">
      <c r="A21" s="993">
        <v>1</v>
      </c>
      <c r="B21" s="989" t="s">
        <v>202</v>
      </c>
      <c r="C21" s="989" t="s">
        <v>203</v>
      </c>
      <c r="D21" s="993">
        <v>26</v>
      </c>
      <c r="E21" s="993" t="s">
        <v>917</v>
      </c>
      <c r="F21" s="993" t="s">
        <v>917</v>
      </c>
      <c r="G21" s="988" t="s">
        <v>605</v>
      </c>
      <c r="H21" s="569"/>
    </row>
    <row r="22" spans="1:8" ht="16.5" customHeight="1" x14ac:dyDescent="0.25">
      <c r="A22" s="993">
        <v>1</v>
      </c>
      <c r="B22" s="989" t="s">
        <v>195</v>
      </c>
      <c r="C22" s="989" t="s">
        <v>191</v>
      </c>
      <c r="D22" s="993" t="s">
        <v>917</v>
      </c>
      <c r="E22" s="993" t="s">
        <v>917</v>
      </c>
      <c r="F22" s="993" t="s">
        <v>917</v>
      </c>
      <c r="G22" s="988" t="s">
        <v>606</v>
      </c>
      <c r="H22" s="569"/>
    </row>
    <row r="23" spans="1:8" ht="16.5" x14ac:dyDescent="0.25">
      <c r="A23" s="993">
        <v>1</v>
      </c>
      <c r="B23" s="989" t="s">
        <v>195</v>
      </c>
      <c r="C23" s="989" t="s">
        <v>190</v>
      </c>
      <c r="D23" s="993">
        <v>3</v>
      </c>
      <c r="E23" s="991">
        <v>1107.71</v>
      </c>
      <c r="F23" s="989" t="s">
        <v>214</v>
      </c>
      <c r="G23" s="988" t="s">
        <v>606</v>
      </c>
      <c r="H23" s="569"/>
    </row>
    <row r="24" spans="1:8" ht="33" x14ac:dyDescent="0.25">
      <c r="A24" s="993">
        <v>1</v>
      </c>
      <c r="B24" s="989" t="s">
        <v>195</v>
      </c>
      <c r="C24" s="989" t="s">
        <v>189</v>
      </c>
      <c r="D24" s="993">
        <v>10</v>
      </c>
      <c r="E24" s="991">
        <v>906.45</v>
      </c>
      <c r="F24" s="989" t="s">
        <v>215</v>
      </c>
      <c r="G24" s="988" t="s">
        <v>606</v>
      </c>
      <c r="H24" s="569"/>
    </row>
    <row r="25" spans="1:8" ht="16.5" x14ac:dyDescent="0.25">
      <c r="A25" s="993">
        <v>1</v>
      </c>
      <c r="B25" s="989" t="s">
        <v>195</v>
      </c>
      <c r="C25" s="989" t="s">
        <v>193</v>
      </c>
      <c r="D25" s="993" t="s">
        <v>917</v>
      </c>
      <c r="E25" s="993" t="s">
        <v>917</v>
      </c>
      <c r="F25" s="993" t="s">
        <v>917</v>
      </c>
      <c r="G25" s="988" t="s">
        <v>606</v>
      </c>
      <c r="H25" s="569"/>
    </row>
    <row r="26" spans="1:8" ht="16.5" x14ac:dyDescent="0.25">
      <c r="A26" s="993">
        <v>1</v>
      </c>
      <c r="B26" s="989" t="s">
        <v>195</v>
      </c>
      <c r="C26" s="989" t="s">
        <v>243</v>
      </c>
      <c r="D26" s="993" t="s">
        <v>917</v>
      </c>
      <c r="E26" s="993" t="s">
        <v>917</v>
      </c>
      <c r="F26" s="993" t="s">
        <v>917</v>
      </c>
      <c r="G26" s="988" t="s">
        <v>606</v>
      </c>
      <c r="H26" s="569"/>
    </row>
    <row r="27" spans="1:8" ht="16.5" x14ac:dyDescent="0.25">
      <c r="A27" s="993">
        <v>1</v>
      </c>
      <c r="B27" s="989" t="s">
        <v>195</v>
      </c>
      <c r="C27" s="989" t="s">
        <v>200</v>
      </c>
      <c r="D27" s="993">
        <v>17</v>
      </c>
      <c r="E27" s="993" t="s">
        <v>917</v>
      </c>
      <c r="F27" s="993" t="s">
        <v>917</v>
      </c>
      <c r="G27" s="988" t="s">
        <v>606</v>
      </c>
      <c r="H27" s="569"/>
    </row>
    <row r="28" spans="1:8" ht="16.5" x14ac:dyDescent="0.25">
      <c r="A28" s="993">
        <v>1</v>
      </c>
      <c r="B28" s="989" t="s">
        <v>195</v>
      </c>
      <c r="C28" s="989" t="s">
        <v>203</v>
      </c>
      <c r="D28" s="993">
        <v>34</v>
      </c>
      <c r="E28" s="993" t="s">
        <v>917</v>
      </c>
      <c r="F28" s="993" t="s">
        <v>917</v>
      </c>
      <c r="G28" s="988" t="s">
        <v>606</v>
      </c>
      <c r="H28" s="569"/>
    </row>
    <row r="29" spans="1:8" ht="16.5" customHeight="1" x14ac:dyDescent="0.25">
      <c r="A29" s="993">
        <v>1</v>
      </c>
      <c r="B29" s="989" t="s">
        <v>36</v>
      </c>
      <c r="C29" s="989" t="s">
        <v>191</v>
      </c>
      <c r="D29" s="993" t="s">
        <v>917</v>
      </c>
      <c r="E29" s="993" t="s">
        <v>917</v>
      </c>
      <c r="F29" s="993" t="s">
        <v>917</v>
      </c>
      <c r="G29" s="988" t="s">
        <v>607</v>
      </c>
      <c r="H29" s="569"/>
    </row>
    <row r="30" spans="1:8" ht="16.5" x14ac:dyDescent="0.25">
      <c r="A30" s="993">
        <v>1</v>
      </c>
      <c r="B30" s="989" t="s">
        <v>36</v>
      </c>
      <c r="C30" s="989" t="s">
        <v>190</v>
      </c>
      <c r="D30" s="993">
        <v>4</v>
      </c>
      <c r="E30" s="991">
        <v>329.55</v>
      </c>
      <c r="F30" s="989" t="s">
        <v>208</v>
      </c>
      <c r="G30" s="988" t="s">
        <v>607</v>
      </c>
      <c r="H30" s="569"/>
    </row>
    <row r="31" spans="1:8" ht="16.5" x14ac:dyDescent="0.25">
      <c r="A31" s="993">
        <v>1</v>
      </c>
      <c r="B31" s="989" t="s">
        <v>36</v>
      </c>
      <c r="C31" s="989" t="s">
        <v>189</v>
      </c>
      <c r="D31" s="993">
        <v>3</v>
      </c>
      <c r="E31" s="991">
        <v>1010.0500000000001</v>
      </c>
      <c r="F31" s="989" t="s">
        <v>207</v>
      </c>
      <c r="G31" s="988" t="s">
        <v>607</v>
      </c>
      <c r="H31" s="569"/>
    </row>
    <row r="32" spans="1:8" ht="16.5" x14ac:dyDescent="0.25">
      <c r="A32" s="993">
        <v>1</v>
      </c>
      <c r="B32" s="989" t="s">
        <v>36</v>
      </c>
      <c r="C32" s="989" t="s">
        <v>193</v>
      </c>
      <c r="D32" s="993" t="s">
        <v>917</v>
      </c>
      <c r="E32" s="993" t="s">
        <v>917</v>
      </c>
      <c r="F32" s="993" t="s">
        <v>917</v>
      </c>
      <c r="G32" s="988" t="s">
        <v>607</v>
      </c>
      <c r="H32" s="569"/>
    </row>
    <row r="33" spans="1:8" ht="16.5" x14ac:dyDescent="0.25">
      <c r="A33" s="993">
        <v>1</v>
      </c>
      <c r="B33" s="989" t="s">
        <v>36</v>
      </c>
      <c r="C33" s="989" t="s">
        <v>243</v>
      </c>
      <c r="D33" s="993" t="s">
        <v>917</v>
      </c>
      <c r="E33" s="993" t="s">
        <v>917</v>
      </c>
      <c r="F33" s="993" t="s">
        <v>917</v>
      </c>
      <c r="G33" s="988" t="s">
        <v>607</v>
      </c>
      <c r="H33" s="569"/>
    </row>
    <row r="34" spans="1:8" ht="16.5" x14ac:dyDescent="0.25">
      <c r="A34" s="993">
        <v>1</v>
      </c>
      <c r="B34" s="989" t="s">
        <v>36</v>
      </c>
      <c r="C34" s="989" t="s">
        <v>200</v>
      </c>
      <c r="D34" s="993">
        <v>8</v>
      </c>
      <c r="E34" s="993" t="s">
        <v>917</v>
      </c>
      <c r="F34" s="993" t="s">
        <v>917</v>
      </c>
      <c r="G34" s="988" t="s">
        <v>607</v>
      </c>
      <c r="H34" s="569"/>
    </row>
    <row r="35" spans="1:8" ht="16.5" x14ac:dyDescent="0.25">
      <c r="A35" s="993">
        <v>1</v>
      </c>
      <c r="B35" s="989" t="s">
        <v>36</v>
      </c>
      <c r="C35" s="989" t="s">
        <v>203</v>
      </c>
      <c r="D35" s="993">
        <v>10</v>
      </c>
      <c r="E35" s="993" t="s">
        <v>917</v>
      </c>
      <c r="F35" s="993" t="s">
        <v>917</v>
      </c>
      <c r="G35" s="988" t="s">
        <v>607</v>
      </c>
      <c r="H35" s="569"/>
    </row>
    <row r="36" spans="1:8" ht="16.5" customHeight="1" x14ac:dyDescent="0.25">
      <c r="A36" s="993">
        <v>1</v>
      </c>
      <c r="B36" s="989" t="s">
        <v>43</v>
      </c>
      <c r="C36" s="989" t="s">
        <v>191</v>
      </c>
      <c r="D36" s="993" t="s">
        <v>917</v>
      </c>
      <c r="E36" s="993" t="s">
        <v>917</v>
      </c>
      <c r="F36" s="993" t="s">
        <v>917</v>
      </c>
      <c r="G36" s="988" t="s">
        <v>608</v>
      </c>
      <c r="H36" s="569"/>
    </row>
    <row r="37" spans="1:8" ht="33" x14ac:dyDescent="0.25">
      <c r="A37" s="993">
        <v>1</v>
      </c>
      <c r="B37" s="989" t="s">
        <v>43</v>
      </c>
      <c r="C37" s="989" t="s">
        <v>190</v>
      </c>
      <c r="D37" s="993">
        <v>10</v>
      </c>
      <c r="E37" s="991">
        <v>4011.5499999999997</v>
      </c>
      <c r="F37" s="989" t="s">
        <v>206</v>
      </c>
      <c r="G37" s="988" t="s">
        <v>608</v>
      </c>
      <c r="H37" s="569"/>
    </row>
    <row r="38" spans="1:8" ht="16.5" x14ac:dyDescent="0.25">
      <c r="A38" s="993">
        <v>1</v>
      </c>
      <c r="B38" s="989" t="s">
        <v>43</v>
      </c>
      <c r="C38" s="989" t="s">
        <v>189</v>
      </c>
      <c r="D38" s="993">
        <v>7</v>
      </c>
      <c r="E38" s="991">
        <v>1905.45</v>
      </c>
      <c r="F38" s="989" t="s">
        <v>205</v>
      </c>
      <c r="G38" s="988" t="s">
        <v>608</v>
      </c>
      <c r="H38" s="569"/>
    </row>
    <row r="39" spans="1:8" ht="16.5" x14ac:dyDescent="0.25">
      <c r="A39" s="993">
        <v>1</v>
      </c>
      <c r="B39" s="989" t="s">
        <v>43</v>
      </c>
      <c r="C39" s="989" t="s">
        <v>193</v>
      </c>
      <c r="D39" s="993" t="s">
        <v>917</v>
      </c>
      <c r="E39" s="993" t="s">
        <v>917</v>
      </c>
      <c r="F39" s="993" t="s">
        <v>917</v>
      </c>
      <c r="G39" s="988" t="s">
        <v>608</v>
      </c>
      <c r="H39" s="569"/>
    </row>
    <row r="40" spans="1:8" ht="16.5" x14ac:dyDescent="0.25">
      <c r="A40" s="993">
        <v>1</v>
      </c>
      <c r="B40" s="989" t="s">
        <v>43</v>
      </c>
      <c r="C40" s="989" t="s">
        <v>243</v>
      </c>
      <c r="D40" s="993" t="s">
        <v>917</v>
      </c>
      <c r="E40" s="993" t="s">
        <v>917</v>
      </c>
      <c r="F40" s="993" t="s">
        <v>917</v>
      </c>
      <c r="G40" s="988" t="s">
        <v>608</v>
      </c>
      <c r="H40" s="569"/>
    </row>
    <row r="41" spans="1:8" ht="16.5" x14ac:dyDescent="0.25">
      <c r="A41" s="993">
        <v>1</v>
      </c>
      <c r="B41" s="989" t="s">
        <v>43</v>
      </c>
      <c r="C41" s="989" t="s">
        <v>200</v>
      </c>
      <c r="D41" s="993">
        <v>40</v>
      </c>
      <c r="E41" s="993" t="s">
        <v>917</v>
      </c>
      <c r="F41" s="993" t="s">
        <v>917</v>
      </c>
      <c r="G41" s="988" t="s">
        <v>608</v>
      </c>
      <c r="H41" s="569"/>
    </row>
    <row r="42" spans="1:8" ht="16.5" x14ac:dyDescent="0.25">
      <c r="A42" s="993">
        <v>1</v>
      </c>
      <c r="B42" s="989" t="s">
        <v>43</v>
      </c>
      <c r="C42" s="989" t="s">
        <v>203</v>
      </c>
      <c r="D42" s="993">
        <v>170</v>
      </c>
      <c r="E42" s="993" t="s">
        <v>917</v>
      </c>
      <c r="F42" s="993" t="s">
        <v>917</v>
      </c>
      <c r="G42" s="988" t="s">
        <v>608</v>
      </c>
      <c r="H42" s="569"/>
    </row>
    <row r="43" spans="1:8" ht="16.5" customHeight="1" x14ac:dyDescent="0.25">
      <c r="A43" s="993">
        <v>1</v>
      </c>
      <c r="B43" s="989" t="s">
        <v>50</v>
      </c>
      <c r="C43" s="989" t="s">
        <v>191</v>
      </c>
      <c r="D43" s="993" t="s">
        <v>917</v>
      </c>
      <c r="E43" s="993" t="s">
        <v>917</v>
      </c>
      <c r="F43" s="993" t="s">
        <v>917</v>
      </c>
      <c r="G43" s="988" t="s">
        <v>609</v>
      </c>
      <c r="H43" s="569"/>
    </row>
    <row r="44" spans="1:8" ht="16.5" x14ac:dyDescent="0.25">
      <c r="A44" s="993">
        <v>1</v>
      </c>
      <c r="B44" s="989" t="s">
        <v>50</v>
      </c>
      <c r="C44" s="989" t="s">
        <v>190</v>
      </c>
      <c r="D44" s="993">
        <v>7</v>
      </c>
      <c r="E44" s="991">
        <v>2502.5599999999995</v>
      </c>
      <c r="F44" s="989" t="s">
        <v>204</v>
      </c>
      <c r="G44" s="988" t="s">
        <v>609</v>
      </c>
      <c r="H44" s="569"/>
    </row>
    <row r="45" spans="1:8" ht="16.5" x14ac:dyDescent="0.25">
      <c r="A45" s="993">
        <v>1</v>
      </c>
      <c r="B45" s="989" t="s">
        <v>50</v>
      </c>
      <c r="C45" s="989" t="s">
        <v>189</v>
      </c>
      <c r="D45" s="993">
        <v>7</v>
      </c>
      <c r="E45" s="991">
        <v>1256.29</v>
      </c>
      <c r="F45" s="989" t="s">
        <v>216</v>
      </c>
      <c r="G45" s="988" t="s">
        <v>609</v>
      </c>
      <c r="H45" s="569"/>
    </row>
    <row r="46" spans="1:8" ht="16.5" x14ac:dyDescent="0.25">
      <c r="A46" s="993">
        <v>1</v>
      </c>
      <c r="B46" s="989" t="s">
        <v>50</v>
      </c>
      <c r="C46" s="989" t="s">
        <v>193</v>
      </c>
      <c r="D46" s="993" t="s">
        <v>917</v>
      </c>
      <c r="E46" s="993" t="s">
        <v>917</v>
      </c>
      <c r="F46" s="993" t="s">
        <v>917</v>
      </c>
      <c r="G46" s="988" t="s">
        <v>609</v>
      </c>
      <c r="H46" s="569"/>
    </row>
    <row r="47" spans="1:8" ht="16.5" x14ac:dyDescent="0.25">
      <c r="A47" s="993">
        <v>1</v>
      </c>
      <c r="B47" s="989" t="s">
        <v>50</v>
      </c>
      <c r="C47" s="989" t="s">
        <v>243</v>
      </c>
      <c r="D47" s="993" t="s">
        <v>917</v>
      </c>
      <c r="E47" s="993" t="s">
        <v>917</v>
      </c>
      <c r="F47" s="993" t="s">
        <v>917</v>
      </c>
      <c r="G47" s="988" t="s">
        <v>609</v>
      </c>
      <c r="H47" s="569"/>
    </row>
    <row r="48" spans="1:8" ht="16.5" x14ac:dyDescent="0.25">
      <c r="A48" s="993">
        <v>1</v>
      </c>
      <c r="B48" s="989" t="s">
        <v>50</v>
      </c>
      <c r="C48" s="989" t="s">
        <v>200</v>
      </c>
      <c r="D48" s="993">
        <v>18</v>
      </c>
      <c r="E48" s="993" t="s">
        <v>917</v>
      </c>
      <c r="F48" s="993" t="s">
        <v>917</v>
      </c>
      <c r="G48" s="988" t="s">
        <v>609</v>
      </c>
      <c r="H48" s="569"/>
    </row>
    <row r="49" spans="1:8" ht="16.5" x14ac:dyDescent="0.25">
      <c r="A49" s="993">
        <v>1</v>
      </c>
      <c r="B49" s="989" t="s">
        <v>50</v>
      </c>
      <c r="C49" s="989" t="s">
        <v>203</v>
      </c>
      <c r="D49" s="993">
        <v>105</v>
      </c>
      <c r="E49" s="993" t="s">
        <v>917</v>
      </c>
      <c r="F49" s="993" t="s">
        <v>917</v>
      </c>
      <c r="G49" s="988" t="s">
        <v>609</v>
      </c>
      <c r="H49" s="569"/>
    </row>
    <row r="50" spans="1:8" ht="16.5" customHeight="1" x14ac:dyDescent="0.25">
      <c r="A50" s="993">
        <v>1</v>
      </c>
      <c r="B50" s="989" t="s">
        <v>57</v>
      </c>
      <c r="C50" s="989" t="s">
        <v>191</v>
      </c>
      <c r="D50" s="993" t="s">
        <v>917</v>
      </c>
      <c r="E50" s="993" t="s">
        <v>917</v>
      </c>
      <c r="F50" s="993" t="s">
        <v>917</v>
      </c>
      <c r="G50" s="988" t="s">
        <v>610</v>
      </c>
      <c r="H50" s="569"/>
    </row>
    <row r="51" spans="1:8" ht="16.5" x14ac:dyDescent="0.25">
      <c r="A51" s="993">
        <v>1</v>
      </c>
      <c r="B51" s="989" t="s">
        <v>57</v>
      </c>
      <c r="C51" s="989" t="s">
        <v>190</v>
      </c>
      <c r="D51" s="993">
        <v>7</v>
      </c>
      <c r="E51" s="991">
        <v>782.00000000000011</v>
      </c>
      <c r="F51" s="989" t="s">
        <v>217</v>
      </c>
      <c r="G51" s="988" t="s">
        <v>610</v>
      </c>
      <c r="H51" s="569"/>
    </row>
    <row r="52" spans="1:8" ht="16.5" x14ac:dyDescent="0.25">
      <c r="A52" s="993">
        <v>1</v>
      </c>
      <c r="B52" s="989" t="s">
        <v>57</v>
      </c>
      <c r="C52" s="989" t="s">
        <v>189</v>
      </c>
      <c r="D52" s="993">
        <v>2</v>
      </c>
      <c r="E52" s="991">
        <v>260.69</v>
      </c>
      <c r="F52" s="989" t="s">
        <v>218</v>
      </c>
      <c r="G52" s="988" t="s">
        <v>610</v>
      </c>
      <c r="H52" s="569"/>
    </row>
    <row r="53" spans="1:8" ht="16.5" x14ac:dyDescent="0.25">
      <c r="A53" s="993">
        <v>1</v>
      </c>
      <c r="B53" s="989" t="s">
        <v>57</v>
      </c>
      <c r="C53" s="989" t="s">
        <v>193</v>
      </c>
      <c r="D53" s="993" t="s">
        <v>917</v>
      </c>
      <c r="E53" s="993" t="s">
        <v>917</v>
      </c>
      <c r="F53" s="993" t="s">
        <v>917</v>
      </c>
      <c r="G53" s="988" t="s">
        <v>610</v>
      </c>
      <c r="H53" s="569"/>
    </row>
    <row r="54" spans="1:8" ht="16.5" x14ac:dyDescent="0.25">
      <c r="A54" s="993">
        <v>1</v>
      </c>
      <c r="B54" s="989" t="s">
        <v>57</v>
      </c>
      <c r="C54" s="989" t="s">
        <v>243</v>
      </c>
      <c r="D54" s="993" t="s">
        <v>917</v>
      </c>
      <c r="E54" s="993" t="s">
        <v>917</v>
      </c>
      <c r="F54" s="993" t="s">
        <v>917</v>
      </c>
      <c r="G54" s="988" t="s">
        <v>610</v>
      </c>
      <c r="H54" s="569"/>
    </row>
    <row r="55" spans="1:8" ht="16.5" x14ac:dyDescent="0.25">
      <c r="A55" s="993">
        <v>1</v>
      </c>
      <c r="B55" s="989" t="s">
        <v>57</v>
      </c>
      <c r="C55" s="989" t="s">
        <v>200</v>
      </c>
      <c r="D55" s="993">
        <v>8</v>
      </c>
      <c r="E55" s="993" t="s">
        <v>917</v>
      </c>
      <c r="F55" s="993" t="s">
        <v>917</v>
      </c>
      <c r="G55" s="988" t="s">
        <v>610</v>
      </c>
      <c r="H55" s="569"/>
    </row>
    <row r="56" spans="1:8" ht="16.5" x14ac:dyDescent="0.25">
      <c r="A56" s="993">
        <v>1</v>
      </c>
      <c r="B56" s="989" t="s">
        <v>57</v>
      </c>
      <c r="C56" s="989" t="s">
        <v>203</v>
      </c>
      <c r="D56" s="993">
        <v>17</v>
      </c>
      <c r="E56" s="993" t="s">
        <v>917</v>
      </c>
      <c r="F56" s="993" t="s">
        <v>917</v>
      </c>
      <c r="G56" s="988" t="s">
        <v>610</v>
      </c>
      <c r="H56" s="569"/>
    </row>
    <row r="57" spans="1:8" ht="16.5" customHeight="1" x14ac:dyDescent="0.25">
      <c r="A57" s="993">
        <v>1</v>
      </c>
      <c r="B57" s="989" t="s">
        <v>63</v>
      </c>
      <c r="C57" s="989" t="s">
        <v>191</v>
      </c>
      <c r="D57" s="993" t="s">
        <v>917</v>
      </c>
      <c r="E57" s="993" t="s">
        <v>917</v>
      </c>
      <c r="F57" s="993" t="s">
        <v>917</v>
      </c>
      <c r="G57" s="988" t="s">
        <v>611</v>
      </c>
      <c r="H57" s="569"/>
    </row>
    <row r="58" spans="1:8" ht="16.5" x14ac:dyDescent="0.25">
      <c r="A58" s="993">
        <v>1</v>
      </c>
      <c r="B58" s="989" t="s">
        <v>63</v>
      </c>
      <c r="C58" s="989" t="s">
        <v>190</v>
      </c>
      <c r="D58" s="993">
        <v>7</v>
      </c>
      <c r="E58" s="991">
        <v>662.85</v>
      </c>
      <c r="F58" s="989" t="s">
        <v>217</v>
      </c>
      <c r="G58" s="988" t="s">
        <v>611</v>
      </c>
      <c r="H58" s="569"/>
    </row>
    <row r="59" spans="1:8" ht="16.5" x14ac:dyDescent="0.25">
      <c r="A59" s="993">
        <v>1</v>
      </c>
      <c r="B59" s="989" t="s">
        <v>63</v>
      </c>
      <c r="C59" s="989" t="s">
        <v>189</v>
      </c>
      <c r="D59" s="993">
        <v>2</v>
      </c>
      <c r="E59" s="991">
        <v>259.41000000000003</v>
      </c>
      <c r="F59" s="989" t="s">
        <v>219</v>
      </c>
      <c r="G59" s="988" t="s">
        <v>611</v>
      </c>
      <c r="H59" s="569"/>
    </row>
    <row r="60" spans="1:8" ht="16.5" x14ac:dyDescent="0.25">
      <c r="A60" s="993">
        <v>1</v>
      </c>
      <c r="B60" s="989" t="s">
        <v>63</v>
      </c>
      <c r="C60" s="989" t="s">
        <v>193</v>
      </c>
      <c r="D60" s="993" t="s">
        <v>917</v>
      </c>
      <c r="E60" s="993" t="s">
        <v>917</v>
      </c>
      <c r="F60" s="993" t="s">
        <v>917</v>
      </c>
      <c r="G60" s="988" t="s">
        <v>611</v>
      </c>
      <c r="H60" s="569"/>
    </row>
    <row r="61" spans="1:8" ht="16.5" x14ac:dyDescent="0.25">
      <c r="A61" s="993">
        <v>1</v>
      </c>
      <c r="B61" s="989" t="s">
        <v>63</v>
      </c>
      <c r="C61" s="989" t="s">
        <v>243</v>
      </c>
      <c r="D61" s="993" t="s">
        <v>917</v>
      </c>
      <c r="E61" s="993" t="s">
        <v>917</v>
      </c>
      <c r="F61" s="993" t="s">
        <v>917</v>
      </c>
      <c r="G61" s="988" t="s">
        <v>611</v>
      </c>
      <c r="H61" s="569"/>
    </row>
    <row r="62" spans="1:8" ht="16.5" x14ac:dyDescent="0.25">
      <c r="A62" s="993">
        <v>1</v>
      </c>
      <c r="B62" s="989" t="s">
        <v>63</v>
      </c>
      <c r="C62" s="989" t="s">
        <v>200</v>
      </c>
      <c r="D62" s="993">
        <v>8</v>
      </c>
      <c r="E62" s="993" t="s">
        <v>917</v>
      </c>
      <c r="F62" s="993" t="s">
        <v>917</v>
      </c>
      <c r="G62" s="988" t="s">
        <v>611</v>
      </c>
      <c r="H62" s="569"/>
    </row>
    <row r="63" spans="1:8" ht="16.5" x14ac:dyDescent="0.25">
      <c r="A63" s="993">
        <v>1</v>
      </c>
      <c r="B63" s="989" t="s">
        <v>63</v>
      </c>
      <c r="C63" s="989" t="s">
        <v>203</v>
      </c>
      <c r="D63" s="993">
        <v>21</v>
      </c>
      <c r="E63" s="993" t="s">
        <v>917</v>
      </c>
      <c r="F63" s="993" t="s">
        <v>917</v>
      </c>
      <c r="G63" s="988" t="s">
        <v>611</v>
      </c>
      <c r="H63" s="569"/>
    </row>
    <row r="64" spans="1:8" ht="16.5" customHeight="1" x14ac:dyDescent="0.25">
      <c r="A64" s="993">
        <v>1</v>
      </c>
      <c r="B64" s="989" t="s">
        <v>68</v>
      </c>
      <c r="C64" s="989" t="s">
        <v>191</v>
      </c>
      <c r="D64" s="993" t="s">
        <v>917</v>
      </c>
      <c r="E64" s="993" t="s">
        <v>917</v>
      </c>
      <c r="F64" s="993" t="s">
        <v>917</v>
      </c>
      <c r="G64" s="988" t="s">
        <v>612</v>
      </c>
      <c r="H64" s="569"/>
    </row>
    <row r="65" spans="1:8" ht="16.5" x14ac:dyDescent="0.25">
      <c r="A65" s="993">
        <v>1</v>
      </c>
      <c r="B65" s="989" t="s">
        <v>68</v>
      </c>
      <c r="C65" s="989" t="s">
        <v>190</v>
      </c>
      <c r="D65" s="993">
        <v>7</v>
      </c>
      <c r="E65" s="991">
        <v>1245.94</v>
      </c>
      <c r="F65" s="989" t="s">
        <v>220</v>
      </c>
      <c r="G65" s="988" t="s">
        <v>612</v>
      </c>
      <c r="H65" s="569"/>
    </row>
    <row r="66" spans="1:8" ht="33" x14ac:dyDescent="0.25">
      <c r="A66" s="993">
        <v>1</v>
      </c>
      <c r="B66" s="989" t="s">
        <v>68</v>
      </c>
      <c r="C66" s="989" t="s">
        <v>189</v>
      </c>
      <c r="D66" s="993">
        <v>10</v>
      </c>
      <c r="E66" s="991">
        <v>1285.97</v>
      </c>
      <c r="F66" s="989" t="s">
        <v>221</v>
      </c>
      <c r="G66" s="988" t="s">
        <v>612</v>
      </c>
      <c r="H66" s="569"/>
    </row>
    <row r="67" spans="1:8" ht="16.5" x14ac:dyDescent="0.25">
      <c r="A67" s="993">
        <v>1</v>
      </c>
      <c r="B67" s="989" t="s">
        <v>68</v>
      </c>
      <c r="C67" s="989" t="s">
        <v>193</v>
      </c>
      <c r="D67" s="993" t="s">
        <v>917</v>
      </c>
      <c r="E67" s="993" t="s">
        <v>917</v>
      </c>
      <c r="F67" s="993" t="s">
        <v>917</v>
      </c>
      <c r="G67" s="988" t="s">
        <v>612</v>
      </c>
      <c r="H67" s="569"/>
    </row>
    <row r="68" spans="1:8" ht="16.5" x14ac:dyDescent="0.25">
      <c r="A68" s="993">
        <v>1</v>
      </c>
      <c r="B68" s="989" t="s">
        <v>68</v>
      </c>
      <c r="C68" s="989" t="s">
        <v>243</v>
      </c>
      <c r="D68" s="993" t="s">
        <v>917</v>
      </c>
      <c r="E68" s="993" t="s">
        <v>917</v>
      </c>
      <c r="F68" s="993" t="s">
        <v>917</v>
      </c>
      <c r="G68" s="988" t="s">
        <v>612</v>
      </c>
      <c r="H68" s="569"/>
    </row>
    <row r="69" spans="1:8" ht="16.5" x14ac:dyDescent="0.25">
      <c r="A69" s="993">
        <v>1</v>
      </c>
      <c r="B69" s="989" t="s">
        <v>68</v>
      </c>
      <c r="C69" s="989" t="s">
        <v>200</v>
      </c>
      <c r="D69" s="993">
        <v>15</v>
      </c>
      <c r="E69" s="993" t="s">
        <v>917</v>
      </c>
      <c r="F69" s="993" t="s">
        <v>917</v>
      </c>
      <c r="G69" s="988" t="s">
        <v>612</v>
      </c>
      <c r="H69" s="569"/>
    </row>
    <row r="70" spans="1:8" ht="16.5" x14ac:dyDescent="0.25">
      <c r="A70" s="993">
        <v>1</v>
      </c>
      <c r="B70" s="989" t="s">
        <v>68</v>
      </c>
      <c r="C70" s="989" t="s">
        <v>203</v>
      </c>
      <c r="D70" s="993">
        <v>40</v>
      </c>
      <c r="E70" s="993" t="s">
        <v>917</v>
      </c>
      <c r="F70" s="993" t="s">
        <v>917</v>
      </c>
      <c r="G70" s="988" t="s">
        <v>612</v>
      </c>
      <c r="H70" s="569"/>
    </row>
    <row r="71" spans="1:8" ht="16.5" customHeight="1" x14ac:dyDescent="0.25">
      <c r="A71" s="993">
        <v>1</v>
      </c>
      <c r="B71" s="989" t="s">
        <v>74</v>
      </c>
      <c r="C71" s="989" t="s">
        <v>191</v>
      </c>
      <c r="D71" s="993" t="s">
        <v>917</v>
      </c>
      <c r="E71" s="993" t="s">
        <v>917</v>
      </c>
      <c r="F71" s="993" t="s">
        <v>917</v>
      </c>
      <c r="G71" s="988" t="s">
        <v>613</v>
      </c>
      <c r="H71" s="569"/>
    </row>
    <row r="72" spans="1:8" ht="16.5" x14ac:dyDescent="0.25">
      <c r="A72" s="993">
        <v>1</v>
      </c>
      <c r="B72" s="989" t="s">
        <v>74</v>
      </c>
      <c r="C72" s="989" t="s">
        <v>190</v>
      </c>
      <c r="D72" s="993" t="s">
        <v>917</v>
      </c>
      <c r="E72" s="991">
        <v>1579.7400000000005</v>
      </c>
      <c r="F72" s="989" t="s">
        <v>222</v>
      </c>
      <c r="G72" s="988" t="s">
        <v>613</v>
      </c>
      <c r="H72" s="569"/>
    </row>
    <row r="73" spans="1:8" ht="16.5" x14ac:dyDescent="0.25">
      <c r="A73" s="993">
        <v>1</v>
      </c>
      <c r="B73" s="989" t="s">
        <v>74</v>
      </c>
      <c r="C73" s="989" t="s">
        <v>189</v>
      </c>
      <c r="D73" s="993" t="s">
        <v>917</v>
      </c>
      <c r="E73" s="991">
        <v>688.3900000000001</v>
      </c>
      <c r="F73" s="989" t="s">
        <v>223</v>
      </c>
      <c r="G73" s="988" t="s">
        <v>613</v>
      </c>
      <c r="H73" s="569"/>
    </row>
    <row r="74" spans="1:8" ht="16.5" x14ac:dyDescent="0.25">
      <c r="A74" s="993">
        <v>1</v>
      </c>
      <c r="B74" s="989" t="s">
        <v>74</v>
      </c>
      <c r="C74" s="989" t="s">
        <v>193</v>
      </c>
      <c r="D74" s="993" t="s">
        <v>917</v>
      </c>
      <c r="E74" s="993" t="s">
        <v>917</v>
      </c>
      <c r="F74" s="993" t="s">
        <v>917</v>
      </c>
      <c r="G74" s="988" t="s">
        <v>613</v>
      </c>
      <c r="H74" s="569"/>
    </row>
    <row r="75" spans="1:8" ht="16.5" x14ac:dyDescent="0.25">
      <c r="A75" s="993">
        <v>1</v>
      </c>
      <c r="B75" s="989" t="s">
        <v>74</v>
      </c>
      <c r="C75" s="989" t="s">
        <v>243</v>
      </c>
      <c r="D75" s="993" t="s">
        <v>917</v>
      </c>
      <c r="E75" s="993" t="s">
        <v>917</v>
      </c>
      <c r="F75" s="993" t="s">
        <v>917</v>
      </c>
      <c r="G75" s="988" t="s">
        <v>613</v>
      </c>
      <c r="H75" s="569"/>
    </row>
    <row r="76" spans="1:8" ht="16.5" x14ac:dyDescent="0.25">
      <c r="A76" s="993">
        <v>1</v>
      </c>
      <c r="B76" s="989" t="s">
        <v>74</v>
      </c>
      <c r="C76" s="989" t="s">
        <v>200</v>
      </c>
      <c r="D76" s="993">
        <v>16</v>
      </c>
      <c r="E76" s="993" t="s">
        <v>917</v>
      </c>
      <c r="F76" s="993" t="s">
        <v>917</v>
      </c>
      <c r="G76" s="988" t="s">
        <v>613</v>
      </c>
      <c r="H76" s="569"/>
    </row>
    <row r="77" spans="1:8" ht="16.5" x14ac:dyDescent="0.25">
      <c r="A77" s="993">
        <v>1</v>
      </c>
      <c r="B77" s="989" t="s">
        <v>74</v>
      </c>
      <c r="C77" s="989" t="s">
        <v>203</v>
      </c>
      <c r="D77" s="993">
        <v>41</v>
      </c>
      <c r="E77" s="993" t="s">
        <v>917</v>
      </c>
      <c r="F77" s="993" t="s">
        <v>917</v>
      </c>
      <c r="G77" s="988" t="s">
        <v>613</v>
      </c>
      <c r="H77" s="569"/>
    </row>
    <row r="78" spans="1:8" ht="16.5" customHeight="1" x14ac:dyDescent="0.25">
      <c r="A78" s="993">
        <v>1</v>
      </c>
      <c r="B78" s="989" t="s">
        <v>80</v>
      </c>
      <c r="C78" s="989" t="s">
        <v>191</v>
      </c>
      <c r="D78" s="993" t="s">
        <v>917</v>
      </c>
      <c r="E78" s="993" t="s">
        <v>917</v>
      </c>
      <c r="F78" s="993" t="s">
        <v>917</v>
      </c>
      <c r="G78" s="988" t="s">
        <v>614</v>
      </c>
      <c r="H78" s="569"/>
    </row>
    <row r="79" spans="1:8" ht="16.5" x14ac:dyDescent="0.25">
      <c r="A79" s="993">
        <v>1</v>
      </c>
      <c r="B79" s="989" t="s">
        <v>80</v>
      </c>
      <c r="C79" s="989" t="s">
        <v>190</v>
      </c>
      <c r="D79" s="993">
        <v>7</v>
      </c>
      <c r="E79" s="991">
        <v>1382.27</v>
      </c>
      <c r="F79" s="989" t="s">
        <v>224</v>
      </c>
      <c r="G79" s="988" t="s">
        <v>614</v>
      </c>
      <c r="H79" s="569"/>
    </row>
    <row r="80" spans="1:8" ht="16.5" x14ac:dyDescent="0.25">
      <c r="A80" s="993">
        <v>1</v>
      </c>
      <c r="B80" s="989" t="s">
        <v>80</v>
      </c>
      <c r="C80" s="989" t="s">
        <v>189</v>
      </c>
      <c r="D80" s="993">
        <v>3</v>
      </c>
      <c r="E80" s="991">
        <v>649.95000000000005</v>
      </c>
      <c r="F80" s="989" t="s">
        <v>225</v>
      </c>
      <c r="G80" s="988" t="s">
        <v>614</v>
      </c>
      <c r="H80" s="569"/>
    </row>
    <row r="81" spans="1:8" ht="16.5" x14ac:dyDescent="0.25">
      <c r="A81" s="993">
        <v>1</v>
      </c>
      <c r="B81" s="989" t="s">
        <v>80</v>
      </c>
      <c r="C81" s="989" t="s">
        <v>193</v>
      </c>
      <c r="D81" s="993" t="s">
        <v>917</v>
      </c>
      <c r="E81" s="993" t="s">
        <v>917</v>
      </c>
      <c r="F81" s="993" t="s">
        <v>917</v>
      </c>
      <c r="G81" s="988" t="s">
        <v>614</v>
      </c>
      <c r="H81" s="569"/>
    </row>
    <row r="82" spans="1:8" ht="16.5" x14ac:dyDescent="0.25">
      <c r="A82" s="993">
        <v>1</v>
      </c>
      <c r="B82" s="989" t="s">
        <v>80</v>
      </c>
      <c r="C82" s="989" t="s">
        <v>243</v>
      </c>
      <c r="D82" s="993" t="s">
        <v>917</v>
      </c>
      <c r="E82" s="993" t="s">
        <v>917</v>
      </c>
      <c r="F82" s="993" t="s">
        <v>917</v>
      </c>
      <c r="G82" s="988" t="s">
        <v>614</v>
      </c>
      <c r="H82" s="569"/>
    </row>
    <row r="83" spans="1:8" ht="16.5" x14ac:dyDescent="0.25">
      <c r="A83" s="993">
        <v>1</v>
      </c>
      <c r="B83" s="989" t="s">
        <v>80</v>
      </c>
      <c r="C83" s="989" t="s">
        <v>200</v>
      </c>
      <c r="D83" s="993">
        <v>14</v>
      </c>
      <c r="E83" s="993" t="s">
        <v>917</v>
      </c>
      <c r="F83" s="993" t="s">
        <v>917</v>
      </c>
      <c r="G83" s="988" t="s">
        <v>614</v>
      </c>
      <c r="H83" s="569"/>
    </row>
    <row r="84" spans="1:8" ht="16.5" x14ac:dyDescent="0.25">
      <c r="A84" s="993">
        <v>1</v>
      </c>
      <c r="B84" s="989" t="s">
        <v>80</v>
      </c>
      <c r="C84" s="989" t="s">
        <v>203</v>
      </c>
      <c r="D84" s="993">
        <v>11</v>
      </c>
      <c r="E84" s="993" t="s">
        <v>917</v>
      </c>
      <c r="F84" s="993" t="s">
        <v>917</v>
      </c>
      <c r="G84" s="988" t="s">
        <v>614</v>
      </c>
      <c r="H84" s="569"/>
    </row>
    <row r="85" spans="1:8" ht="16.5" customHeight="1" x14ac:dyDescent="0.25">
      <c r="A85" s="993">
        <v>1</v>
      </c>
      <c r="B85" s="989" t="s">
        <v>86</v>
      </c>
      <c r="C85" s="989" t="s">
        <v>191</v>
      </c>
      <c r="D85" s="993" t="s">
        <v>917</v>
      </c>
      <c r="E85" s="993" t="s">
        <v>917</v>
      </c>
      <c r="F85" s="993" t="s">
        <v>917</v>
      </c>
      <c r="G85" s="988" t="s">
        <v>615</v>
      </c>
      <c r="H85" s="569"/>
    </row>
    <row r="86" spans="1:8" ht="33" x14ac:dyDescent="0.25">
      <c r="A86" s="993">
        <v>1</v>
      </c>
      <c r="B86" s="989" t="s">
        <v>86</v>
      </c>
      <c r="C86" s="989" t="s">
        <v>190</v>
      </c>
      <c r="D86" s="993">
        <v>8</v>
      </c>
      <c r="E86" s="991">
        <v>3678.01</v>
      </c>
      <c r="F86" s="989" t="s">
        <v>226</v>
      </c>
      <c r="G86" s="988" t="s">
        <v>615</v>
      </c>
      <c r="H86" s="569"/>
    </row>
    <row r="87" spans="1:8" ht="16.5" x14ac:dyDescent="0.25">
      <c r="A87" s="993">
        <v>1</v>
      </c>
      <c r="B87" s="989" t="s">
        <v>86</v>
      </c>
      <c r="C87" s="989" t="s">
        <v>189</v>
      </c>
      <c r="D87" s="993">
        <v>7</v>
      </c>
      <c r="E87" s="991">
        <v>1355.57</v>
      </c>
      <c r="F87" s="989" t="s">
        <v>227</v>
      </c>
      <c r="G87" s="988" t="s">
        <v>615</v>
      </c>
      <c r="H87" s="569"/>
    </row>
    <row r="88" spans="1:8" ht="16.5" x14ac:dyDescent="0.25">
      <c r="A88" s="993">
        <v>1</v>
      </c>
      <c r="B88" s="989" t="s">
        <v>86</v>
      </c>
      <c r="C88" s="989" t="s">
        <v>193</v>
      </c>
      <c r="D88" s="993" t="s">
        <v>917</v>
      </c>
      <c r="E88" s="993" t="s">
        <v>917</v>
      </c>
      <c r="F88" s="993" t="s">
        <v>917</v>
      </c>
      <c r="G88" s="988" t="s">
        <v>615</v>
      </c>
      <c r="H88" s="569"/>
    </row>
    <row r="89" spans="1:8" ht="16.5" x14ac:dyDescent="0.25">
      <c r="A89" s="993">
        <v>1</v>
      </c>
      <c r="B89" s="989" t="s">
        <v>86</v>
      </c>
      <c r="C89" s="989" t="s">
        <v>243</v>
      </c>
      <c r="D89" s="993" t="s">
        <v>917</v>
      </c>
      <c r="E89" s="993" t="s">
        <v>917</v>
      </c>
      <c r="F89" s="993" t="s">
        <v>917</v>
      </c>
      <c r="G89" s="988" t="s">
        <v>615</v>
      </c>
      <c r="H89" s="569"/>
    </row>
    <row r="90" spans="1:8" ht="16.5" x14ac:dyDescent="0.25">
      <c r="A90" s="993">
        <v>1</v>
      </c>
      <c r="B90" s="989" t="s">
        <v>86</v>
      </c>
      <c r="C90" s="989" t="s">
        <v>200</v>
      </c>
      <c r="D90" s="993">
        <v>15</v>
      </c>
      <c r="E90" s="993" t="s">
        <v>917</v>
      </c>
      <c r="F90" s="993" t="s">
        <v>917</v>
      </c>
      <c r="G90" s="988" t="s">
        <v>615</v>
      </c>
      <c r="H90" s="569"/>
    </row>
    <row r="91" spans="1:8" ht="16.5" x14ac:dyDescent="0.25">
      <c r="A91" s="993">
        <v>1</v>
      </c>
      <c r="B91" s="989" t="s">
        <v>86</v>
      </c>
      <c r="C91" s="989" t="s">
        <v>203</v>
      </c>
      <c r="D91" s="993">
        <v>62</v>
      </c>
      <c r="E91" s="993" t="s">
        <v>917</v>
      </c>
      <c r="F91" s="993" t="s">
        <v>917</v>
      </c>
      <c r="G91" s="988" t="s">
        <v>615</v>
      </c>
      <c r="H91" s="569"/>
    </row>
    <row r="92" spans="1:8" ht="16.5" customHeight="1" x14ac:dyDescent="0.25">
      <c r="A92" s="993">
        <v>1</v>
      </c>
      <c r="B92" s="989" t="s">
        <v>91</v>
      </c>
      <c r="C92" s="989" t="s">
        <v>191</v>
      </c>
      <c r="D92" s="993" t="s">
        <v>917</v>
      </c>
      <c r="E92" s="993" t="s">
        <v>917</v>
      </c>
      <c r="F92" s="993" t="s">
        <v>917</v>
      </c>
      <c r="G92" s="988" t="s">
        <v>616</v>
      </c>
      <c r="H92" s="569"/>
    </row>
    <row r="93" spans="1:8" ht="16.5" x14ac:dyDescent="0.25">
      <c r="A93" s="993">
        <v>1</v>
      </c>
      <c r="B93" s="989" t="s">
        <v>91</v>
      </c>
      <c r="C93" s="989" t="s">
        <v>190</v>
      </c>
      <c r="D93" s="993">
        <v>5</v>
      </c>
      <c r="E93" s="991">
        <v>1120.98</v>
      </c>
      <c r="F93" s="989" t="s">
        <v>228</v>
      </c>
      <c r="G93" s="988" t="s">
        <v>616</v>
      </c>
      <c r="H93" s="569"/>
    </row>
    <row r="94" spans="1:8" ht="16.5" x14ac:dyDescent="0.25">
      <c r="A94" s="993">
        <v>1</v>
      </c>
      <c r="B94" s="989" t="s">
        <v>91</v>
      </c>
      <c r="C94" s="989" t="s">
        <v>189</v>
      </c>
      <c r="D94" s="993">
        <v>4</v>
      </c>
      <c r="E94" s="991">
        <v>499.38</v>
      </c>
      <c r="F94" s="989" t="s">
        <v>229</v>
      </c>
      <c r="G94" s="988" t="s">
        <v>616</v>
      </c>
      <c r="H94" s="569"/>
    </row>
    <row r="95" spans="1:8" ht="16.5" x14ac:dyDescent="0.25">
      <c r="A95" s="993">
        <v>1</v>
      </c>
      <c r="B95" s="989" t="s">
        <v>91</v>
      </c>
      <c r="C95" s="989" t="s">
        <v>193</v>
      </c>
      <c r="D95" s="993" t="s">
        <v>917</v>
      </c>
      <c r="E95" s="993" t="s">
        <v>917</v>
      </c>
      <c r="F95" s="993" t="s">
        <v>917</v>
      </c>
      <c r="G95" s="988" t="s">
        <v>616</v>
      </c>
      <c r="H95" s="569"/>
    </row>
    <row r="96" spans="1:8" ht="16.5" x14ac:dyDescent="0.25">
      <c r="A96" s="993">
        <v>1</v>
      </c>
      <c r="B96" s="989" t="s">
        <v>91</v>
      </c>
      <c r="C96" s="989" t="s">
        <v>243</v>
      </c>
      <c r="D96" s="993" t="s">
        <v>917</v>
      </c>
      <c r="E96" s="993" t="s">
        <v>917</v>
      </c>
      <c r="F96" s="993" t="s">
        <v>917</v>
      </c>
      <c r="G96" s="988" t="s">
        <v>616</v>
      </c>
      <c r="H96" s="569"/>
    </row>
    <row r="97" spans="1:8" ht="16.5" x14ac:dyDescent="0.25">
      <c r="A97" s="993">
        <v>1</v>
      </c>
      <c r="B97" s="989" t="s">
        <v>91</v>
      </c>
      <c r="C97" s="989" t="s">
        <v>200</v>
      </c>
      <c r="D97" s="993">
        <v>11</v>
      </c>
      <c r="E97" s="993" t="s">
        <v>917</v>
      </c>
      <c r="F97" s="993" t="s">
        <v>917</v>
      </c>
      <c r="G97" s="988" t="s">
        <v>616</v>
      </c>
      <c r="H97" s="569"/>
    </row>
    <row r="98" spans="1:8" ht="16.5" x14ac:dyDescent="0.25">
      <c r="A98" s="993">
        <v>1</v>
      </c>
      <c r="B98" s="989" t="s">
        <v>91</v>
      </c>
      <c r="C98" s="989" t="s">
        <v>203</v>
      </c>
      <c r="D98" s="993">
        <v>18</v>
      </c>
      <c r="E98" s="993" t="s">
        <v>917</v>
      </c>
      <c r="F98" s="993" t="s">
        <v>917</v>
      </c>
      <c r="G98" s="988" t="s">
        <v>616</v>
      </c>
      <c r="H98" s="569"/>
    </row>
    <row r="99" spans="1:8" ht="16.5" customHeight="1" x14ac:dyDescent="0.25">
      <c r="A99" s="993">
        <v>1</v>
      </c>
      <c r="B99" s="989" t="s">
        <v>96</v>
      </c>
      <c r="C99" s="989" t="s">
        <v>191</v>
      </c>
      <c r="D99" s="993" t="s">
        <v>917</v>
      </c>
      <c r="E99" s="993" t="s">
        <v>917</v>
      </c>
      <c r="F99" s="993" t="s">
        <v>917</v>
      </c>
      <c r="G99" s="988" t="s">
        <v>617</v>
      </c>
      <c r="H99" s="569"/>
    </row>
    <row r="100" spans="1:8" ht="33" x14ac:dyDescent="0.25">
      <c r="A100" s="993">
        <v>1</v>
      </c>
      <c r="B100" s="989" t="s">
        <v>96</v>
      </c>
      <c r="C100" s="989" t="s">
        <v>190</v>
      </c>
      <c r="D100" s="993">
        <v>11</v>
      </c>
      <c r="E100" s="991">
        <v>1329.06</v>
      </c>
      <c r="F100" s="989" t="s">
        <v>231</v>
      </c>
      <c r="G100" s="988" t="s">
        <v>617</v>
      </c>
      <c r="H100" s="569"/>
    </row>
    <row r="101" spans="1:8" ht="16.5" x14ac:dyDescent="0.25">
      <c r="A101" s="993">
        <v>1</v>
      </c>
      <c r="B101" s="989" t="s">
        <v>96</v>
      </c>
      <c r="C101" s="989" t="s">
        <v>189</v>
      </c>
      <c r="D101" s="993">
        <v>2</v>
      </c>
      <c r="E101" s="991">
        <v>936.36999999999989</v>
      </c>
      <c r="F101" s="989" t="s">
        <v>230</v>
      </c>
      <c r="G101" s="988" t="s">
        <v>617</v>
      </c>
      <c r="H101" s="569"/>
    </row>
    <row r="102" spans="1:8" ht="16.5" x14ac:dyDescent="0.25">
      <c r="A102" s="993">
        <v>1</v>
      </c>
      <c r="B102" s="989" t="s">
        <v>96</v>
      </c>
      <c r="C102" s="989" t="s">
        <v>193</v>
      </c>
      <c r="D102" s="993" t="s">
        <v>917</v>
      </c>
      <c r="E102" s="993" t="s">
        <v>917</v>
      </c>
      <c r="F102" s="993" t="s">
        <v>917</v>
      </c>
      <c r="G102" s="988" t="s">
        <v>617</v>
      </c>
      <c r="H102" s="569"/>
    </row>
    <row r="103" spans="1:8" ht="16.5" x14ac:dyDescent="0.25">
      <c r="A103" s="993">
        <v>1</v>
      </c>
      <c r="B103" s="989" t="s">
        <v>96</v>
      </c>
      <c r="C103" s="989" t="s">
        <v>243</v>
      </c>
      <c r="D103" s="993" t="s">
        <v>917</v>
      </c>
      <c r="E103" s="993" t="s">
        <v>917</v>
      </c>
      <c r="F103" s="993" t="s">
        <v>917</v>
      </c>
      <c r="G103" s="988" t="s">
        <v>617</v>
      </c>
      <c r="H103" s="569"/>
    </row>
    <row r="104" spans="1:8" ht="16.5" x14ac:dyDescent="0.25">
      <c r="A104" s="993">
        <v>1</v>
      </c>
      <c r="B104" s="989" t="s">
        <v>96</v>
      </c>
      <c r="C104" s="989" t="s">
        <v>200</v>
      </c>
      <c r="D104" s="993">
        <v>19</v>
      </c>
      <c r="E104" s="993" t="s">
        <v>917</v>
      </c>
      <c r="F104" s="993" t="s">
        <v>917</v>
      </c>
      <c r="G104" s="988" t="s">
        <v>617</v>
      </c>
      <c r="H104" s="569"/>
    </row>
    <row r="105" spans="1:8" ht="16.5" x14ac:dyDescent="0.25">
      <c r="A105" s="993">
        <v>1</v>
      </c>
      <c r="B105" s="989" t="s">
        <v>96</v>
      </c>
      <c r="C105" s="989" t="s">
        <v>203</v>
      </c>
      <c r="D105" s="993">
        <v>40</v>
      </c>
      <c r="E105" s="993" t="s">
        <v>917</v>
      </c>
      <c r="F105" s="993" t="s">
        <v>917</v>
      </c>
      <c r="G105" s="988" t="s">
        <v>617</v>
      </c>
      <c r="H105" s="569"/>
    </row>
    <row r="106" spans="1:8" ht="16.5" customHeight="1" x14ac:dyDescent="0.25">
      <c r="A106" s="993">
        <v>1</v>
      </c>
      <c r="B106" s="989" t="s">
        <v>101</v>
      </c>
      <c r="C106" s="989" t="s">
        <v>191</v>
      </c>
      <c r="D106" s="993" t="s">
        <v>917</v>
      </c>
      <c r="E106" s="993" t="s">
        <v>917</v>
      </c>
      <c r="F106" s="993" t="s">
        <v>917</v>
      </c>
      <c r="G106" s="988" t="s">
        <v>618</v>
      </c>
      <c r="H106" s="569"/>
    </row>
    <row r="107" spans="1:8" ht="16.5" x14ac:dyDescent="0.25">
      <c r="A107" s="993">
        <v>1</v>
      </c>
      <c r="B107" s="989" t="s">
        <v>101</v>
      </c>
      <c r="C107" s="989" t="s">
        <v>190</v>
      </c>
      <c r="D107" s="993">
        <v>5</v>
      </c>
      <c r="E107" s="991">
        <v>1062.8199999999997</v>
      </c>
      <c r="F107" s="989" t="s">
        <v>232</v>
      </c>
      <c r="G107" s="988" t="s">
        <v>618</v>
      </c>
      <c r="H107" s="569"/>
    </row>
    <row r="108" spans="1:8" ht="33" x14ac:dyDescent="0.25">
      <c r="A108" s="993">
        <v>1</v>
      </c>
      <c r="B108" s="989" t="s">
        <v>101</v>
      </c>
      <c r="C108" s="989" t="s">
        <v>189</v>
      </c>
      <c r="D108" s="993">
        <v>8</v>
      </c>
      <c r="E108" s="991">
        <v>2019.3199999999997</v>
      </c>
      <c r="F108" s="989" t="s">
        <v>233</v>
      </c>
      <c r="G108" s="988" t="s">
        <v>618</v>
      </c>
      <c r="H108" s="569"/>
    </row>
    <row r="109" spans="1:8" ht="16.5" x14ac:dyDescent="0.25">
      <c r="A109" s="993">
        <v>1</v>
      </c>
      <c r="B109" s="989" t="s">
        <v>101</v>
      </c>
      <c r="C109" s="989" t="s">
        <v>193</v>
      </c>
      <c r="D109" s="993" t="s">
        <v>917</v>
      </c>
      <c r="E109" s="993" t="s">
        <v>917</v>
      </c>
      <c r="F109" s="993" t="s">
        <v>917</v>
      </c>
      <c r="G109" s="988" t="s">
        <v>618</v>
      </c>
      <c r="H109" s="569"/>
    </row>
    <row r="110" spans="1:8" ht="16.5" x14ac:dyDescent="0.25">
      <c r="A110" s="993">
        <v>1</v>
      </c>
      <c r="B110" s="989" t="s">
        <v>101</v>
      </c>
      <c r="C110" s="989" t="s">
        <v>243</v>
      </c>
      <c r="D110" s="993" t="s">
        <v>917</v>
      </c>
      <c r="E110" s="993" t="s">
        <v>917</v>
      </c>
      <c r="F110" s="993" t="s">
        <v>917</v>
      </c>
      <c r="G110" s="988" t="s">
        <v>618</v>
      </c>
      <c r="H110" s="569"/>
    </row>
    <row r="111" spans="1:8" ht="16.5" x14ac:dyDescent="0.25">
      <c r="A111" s="993">
        <v>1</v>
      </c>
      <c r="B111" s="989" t="s">
        <v>101</v>
      </c>
      <c r="C111" s="989" t="s">
        <v>200</v>
      </c>
      <c r="D111" s="993">
        <v>24</v>
      </c>
      <c r="E111" s="993" t="s">
        <v>917</v>
      </c>
      <c r="F111" s="993" t="s">
        <v>917</v>
      </c>
      <c r="G111" s="988" t="s">
        <v>618</v>
      </c>
      <c r="H111" s="569"/>
    </row>
    <row r="112" spans="1:8" ht="16.5" x14ac:dyDescent="0.25">
      <c r="A112" s="993">
        <v>1</v>
      </c>
      <c r="B112" s="989" t="s">
        <v>101</v>
      </c>
      <c r="C112" s="989" t="s">
        <v>203</v>
      </c>
      <c r="D112" s="993">
        <v>50</v>
      </c>
      <c r="E112" s="993" t="s">
        <v>917</v>
      </c>
      <c r="F112" s="993" t="s">
        <v>917</v>
      </c>
      <c r="G112" s="988" t="s">
        <v>618</v>
      </c>
      <c r="H112" s="569"/>
    </row>
    <row r="113" spans="1:8" ht="16.5" customHeight="1" x14ac:dyDescent="0.25">
      <c r="A113" s="993">
        <v>1</v>
      </c>
      <c r="B113" s="989" t="s">
        <v>106</v>
      </c>
      <c r="C113" s="989" t="s">
        <v>191</v>
      </c>
      <c r="D113" s="993" t="s">
        <v>917</v>
      </c>
      <c r="E113" s="993" t="s">
        <v>917</v>
      </c>
      <c r="F113" s="993" t="s">
        <v>917</v>
      </c>
      <c r="G113" s="988" t="s">
        <v>620</v>
      </c>
      <c r="H113" s="569"/>
    </row>
    <row r="114" spans="1:8" ht="33" x14ac:dyDescent="0.25">
      <c r="A114" s="993">
        <v>1</v>
      </c>
      <c r="B114" s="989" t="s">
        <v>106</v>
      </c>
      <c r="C114" s="989" t="s">
        <v>190</v>
      </c>
      <c r="D114" s="993">
        <v>8</v>
      </c>
      <c r="E114" s="991">
        <v>1551.6000000000001</v>
      </c>
      <c r="F114" s="989" t="s">
        <v>234</v>
      </c>
      <c r="G114" s="988" t="s">
        <v>620</v>
      </c>
      <c r="H114" s="569"/>
    </row>
    <row r="115" spans="1:8" ht="16.5" x14ac:dyDescent="0.25">
      <c r="A115" s="993">
        <v>1</v>
      </c>
      <c r="B115" s="989" t="s">
        <v>106</v>
      </c>
      <c r="C115" s="989" t="s">
        <v>189</v>
      </c>
      <c r="D115" s="993">
        <v>4</v>
      </c>
      <c r="E115" s="991">
        <v>837.51</v>
      </c>
      <c r="F115" s="989" t="s">
        <v>235</v>
      </c>
      <c r="G115" s="988" t="s">
        <v>620</v>
      </c>
      <c r="H115" s="569"/>
    </row>
    <row r="116" spans="1:8" ht="16.5" x14ac:dyDescent="0.25">
      <c r="A116" s="993">
        <v>1</v>
      </c>
      <c r="B116" s="989" t="s">
        <v>106</v>
      </c>
      <c r="C116" s="989" t="s">
        <v>193</v>
      </c>
      <c r="D116" s="993" t="s">
        <v>917</v>
      </c>
      <c r="E116" s="993" t="s">
        <v>917</v>
      </c>
      <c r="F116" s="993" t="s">
        <v>917</v>
      </c>
      <c r="G116" s="988" t="s">
        <v>620</v>
      </c>
      <c r="H116" s="569"/>
    </row>
    <row r="117" spans="1:8" ht="16.5" x14ac:dyDescent="0.25">
      <c r="A117" s="993">
        <v>1</v>
      </c>
      <c r="B117" s="989" t="s">
        <v>106</v>
      </c>
      <c r="C117" s="989" t="s">
        <v>243</v>
      </c>
      <c r="D117" s="993" t="s">
        <v>917</v>
      </c>
      <c r="E117" s="993" t="s">
        <v>917</v>
      </c>
      <c r="F117" s="993" t="s">
        <v>917</v>
      </c>
      <c r="G117" s="988" t="s">
        <v>620</v>
      </c>
      <c r="H117" s="569"/>
    </row>
    <row r="118" spans="1:8" ht="16.5" x14ac:dyDescent="0.25">
      <c r="A118" s="993">
        <v>1</v>
      </c>
      <c r="B118" s="989" t="s">
        <v>106</v>
      </c>
      <c r="C118" s="989" t="s">
        <v>200</v>
      </c>
      <c r="D118" s="993">
        <v>13</v>
      </c>
      <c r="E118" s="993" t="s">
        <v>917</v>
      </c>
      <c r="F118" s="993" t="s">
        <v>917</v>
      </c>
      <c r="G118" s="988" t="s">
        <v>620</v>
      </c>
      <c r="H118" s="569"/>
    </row>
    <row r="119" spans="1:8" ht="16.5" x14ac:dyDescent="0.25">
      <c r="A119" s="993">
        <v>1</v>
      </c>
      <c r="B119" s="989" t="s">
        <v>106</v>
      </c>
      <c r="C119" s="989" t="s">
        <v>203</v>
      </c>
      <c r="D119" s="993">
        <v>20</v>
      </c>
      <c r="E119" s="993" t="s">
        <v>917</v>
      </c>
      <c r="F119" s="993" t="s">
        <v>917</v>
      </c>
      <c r="G119" s="988" t="s">
        <v>620</v>
      </c>
      <c r="H119" s="569"/>
    </row>
    <row r="120" spans="1:8" ht="16.5" customHeight="1" x14ac:dyDescent="0.25">
      <c r="A120" s="993">
        <v>1</v>
      </c>
      <c r="B120" s="989" t="s">
        <v>111</v>
      </c>
      <c r="C120" s="989" t="s">
        <v>191</v>
      </c>
      <c r="D120" s="993" t="s">
        <v>917</v>
      </c>
      <c r="E120" s="993" t="s">
        <v>917</v>
      </c>
      <c r="F120" s="993" t="s">
        <v>917</v>
      </c>
      <c r="G120" s="988" t="s">
        <v>619</v>
      </c>
      <c r="H120" s="569"/>
    </row>
    <row r="121" spans="1:8" ht="16.5" x14ac:dyDescent="0.25">
      <c r="A121" s="993">
        <v>1</v>
      </c>
      <c r="B121" s="989" t="s">
        <v>111</v>
      </c>
      <c r="C121" s="989" t="s">
        <v>190</v>
      </c>
      <c r="D121" s="993">
        <v>6</v>
      </c>
      <c r="E121" s="991">
        <v>824.83</v>
      </c>
      <c r="F121" s="989" t="s">
        <v>236</v>
      </c>
      <c r="G121" s="988" t="s">
        <v>619</v>
      </c>
      <c r="H121" s="569"/>
    </row>
    <row r="122" spans="1:8" ht="16.5" x14ac:dyDescent="0.25">
      <c r="A122" s="993">
        <v>1</v>
      </c>
      <c r="B122" s="989" t="s">
        <v>111</v>
      </c>
      <c r="C122" s="989" t="s">
        <v>189</v>
      </c>
      <c r="D122" s="993">
        <v>4</v>
      </c>
      <c r="E122" s="991">
        <v>525.72</v>
      </c>
      <c r="F122" s="989" t="s">
        <v>237</v>
      </c>
      <c r="G122" s="988" t="s">
        <v>619</v>
      </c>
      <c r="H122" s="569"/>
    </row>
    <row r="123" spans="1:8" ht="16.5" x14ac:dyDescent="0.25">
      <c r="A123" s="993">
        <v>1</v>
      </c>
      <c r="B123" s="989" t="s">
        <v>111</v>
      </c>
      <c r="C123" s="989" t="s">
        <v>193</v>
      </c>
      <c r="D123" s="993" t="s">
        <v>917</v>
      </c>
      <c r="E123" s="993" t="s">
        <v>917</v>
      </c>
      <c r="F123" s="993" t="s">
        <v>917</v>
      </c>
      <c r="G123" s="988" t="s">
        <v>619</v>
      </c>
      <c r="H123" s="569"/>
    </row>
    <row r="124" spans="1:8" ht="16.5" x14ac:dyDescent="0.25">
      <c r="A124" s="993">
        <v>1</v>
      </c>
      <c r="B124" s="989" t="s">
        <v>111</v>
      </c>
      <c r="C124" s="989" t="s">
        <v>243</v>
      </c>
      <c r="D124" s="993" t="s">
        <v>917</v>
      </c>
      <c r="E124" s="993" t="s">
        <v>917</v>
      </c>
      <c r="F124" s="993" t="s">
        <v>917</v>
      </c>
      <c r="G124" s="988" t="s">
        <v>619</v>
      </c>
      <c r="H124" s="569"/>
    </row>
    <row r="125" spans="1:8" ht="16.5" x14ac:dyDescent="0.25">
      <c r="A125" s="993">
        <v>1</v>
      </c>
      <c r="B125" s="989" t="s">
        <v>111</v>
      </c>
      <c r="C125" s="989" t="s">
        <v>200</v>
      </c>
      <c r="D125" s="993">
        <v>10</v>
      </c>
      <c r="E125" s="993" t="s">
        <v>917</v>
      </c>
      <c r="F125" s="993" t="s">
        <v>917</v>
      </c>
      <c r="G125" s="988" t="s">
        <v>619</v>
      </c>
      <c r="H125" s="569"/>
    </row>
    <row r="126" spans="1:8" ht="16.5" x14ac:dyDescent="0.25">
      <c r="A126" s="993">
        <v>1</v>
      </c>
      <c r="B126" s="989" t="s">
        <v>111</v>
      </c>
      <c r="C126" s="989" t="s">
        <v>203</v>
      </c>
      <c r="D126" s="993">
        <v>26</v>
      </c>
      <c r="E126" s="993" t="s">
        <v>917</v>
      </c>
      <c r="F126" s="993" t="s">
        <v>917</v>
      </c>
      <c r="G126" s="988" t="s">
        <v>619</v>
      </c>
      <c r="H126" s="569"/>
    </row>
    <row r="127" spans="1:8" ht="16.5" customHeight="1" x14ac:dyDescent="0.25">
      <c r="A127" s="993">
        <v>1</v>
      </c>
      <c r="B127" s="989" t="s">
        <v>116</v>
      </c>
      <c r="C127" s="989" t="s">
        <v>191</v>
      </c>
      <c r="D127" s="993" t="s">
        <v>917</v>
      </c>
      <c r="E127" s="993" t="s">
        <v>917</v>
      </c>
      <c r="F127" s="993" t="s">
        <v>917</v>
      </c>
      <c r="G127" s="988" t="s">
        <v>621</v>
      </c>
      <c r="H127" s="569"/>
    </row>
    <row r="128" spans="1:8" ht="33" x14ac:dyDescent="0.25">
      <c r="A128" s="993">
        <v>1</v>
      </c>
      <c r="B128" s="989" t="s">
        <v>116</v>
      </c>
      <c r="C128" s="989" t="s">
        <v>190</v>
      </c>
      <c r="D128" s="993">
        <v>11</v>
      </c>
      <c r="E128" s="991">
        <v>1851.5</v>
      </c>
      <c r="F128" s="989" t="s">
        <v>238</v>
      </c>
      <c r="G128" s="988" t="s">
        <v>621</v>
      </c>
      <c r="H128" s="569"/>
    </row>
    <row r="129" spans="1:8" ht="16.5" x14ac:dyDescent="0.25">
      <c r="A129" s="993">
        <v>1</v>
      </c>
      <c r="B129" s="989" t="s">
        <v>116</v>
      </c>
      <c r="C129" s="989" t="s">
        <v>189</v>
      </c>
      <c r="D129" s="993">
        <v>3</v>
      </c>
      <c r="E129" s="991">
        <v>760.11</v>
      </c>
      <c r="F129" s="989" t="s">
        <v>239</v>
      </c>
      <c r="G129" s="988" t="s">
        <v>621</v>
      </c>
      <c r="H129" s="569"/>
    </row>
    <row r="130" spans="1:8" ht="16.5" x14ac:dyDescent="0.25">
      <c r="A130" s="993">
        <v>1</v>
      </c>
      <c r="B130" s="989" t="s">
        <v>116</v>
      </c>
      <c r="C130" s="989" t="s">
        <v>193</v>
      </c>
      <c r="D130" s="993" t="s">
        <v>917</v>
      </c>
      <c r="E130" s="993" t="s">
        <v>917</v>
      </c>
      <c r="F130" s="993" t="s">
        <v>917</v>
      </c>
      <c r="G130" s="988" t="s">
        <v>621</v>
      </c>
      <c r="H130" s="569"/>
    </row>
    <row r="131" spans="1:8" ht="16.5" x14ac:dyDescent="0.25">
      <c r="A131" s="993">
        <v>1</v>
      </c>
      <c r="B131" s="989" t="s">
        <v>116</v>
      </c>
      <c r="C131" s="989" t="s">
        <v>243</v>
      </c>
      <c r="D131" s="993" t="s">
        <v>917</v>
      </c>
      <c r="E131" s="993" t="s">
        <v>917</v>
      </c>
      <c r="F131" s="993" t="s">
        <v>917</v>
      </c>
      <c r="G131" s="988" t="s">
        <v>621</v>
      </c>
      <c r="H131" s="569"/>
    </row>
    <row r="132" spans="1:8" ht="16.5" x14ac:dyDescent="0.25">
      <c r="A132" s="993">
        <v>1</v>
      </c>
      <c r="B132" s="989" t="s">
        <v>116</v>
      </c>
      <c r="C132" s="989" t="s">
        <v>200</v>
      </c>
      <c r="D132" s="993">
        <v>20</v>
      </c>
      <c r="E132" s="993" t="s">
        <v>917</v>
      </c>
      <c r="F132" s="993" t="s">
        <v>917</v>
      </c>
      <c r="G132" s="988" t="s">
        <v>621</v>
      </c>
      <c r="H132" s="569"/>
    </row>
    <row r="133" spans="1:8" ht="16.5" x14ac:dyDescent="0.25">
      <c r="A133" s="993">
        <v>1</v>
      </c>
      <c r="B133" s="989" t="s">
        <v>116</v>
      </c>
      <c r="C133" s="989" t="s">
        <v>203</v>
      </c>
      <c r="D133" s="993">
        <v>14</v>
      </c>
      <c r="E133" s="993" t="s">
        <v>917</v>
      </c>
      <c r="F133" s="993" t="s">
        <v>917</v>
      </c>
      <c r="G133" s="988" t="s">
        <v>621</v>
      </c>
      <c r="H133" s="569"/>
    </row>
    <row r="134" spans="1:8" ht="16.5" customHeight="1" x14ac:dyDescent="0.25">
      <c r="A134" s="993">
        <v>1</v>
      </c>
      <c r="B134" s="989" t="s">
        <v>120</v>
      </c>
      <c r="C134" s="989" t="s">
        <v>191</v>
      </c>
      <c r="D134" s="993" t="s">
        <v>917</v>
      </c>
      <c r="E134" s="993" t="s">
        <v>917</v>
      </c>
      <c r="F134" s="993" t="s">
        <v>917</v>
      </c>
      <c r="G134" s="988" t="s">
        <v>622</v>
      </c>
      <c r="H134" s="569"/>
    </row>
    <row r="135" spans="1:8" ht="16.5" x14ac:dyDescent="0.25">
      <c r="A135" s="993">
        <v>1</v>
      </c>
      <c r="B135" s="989" t="s">
        <v>120</v>
      </c>
      <c r="C135" s="989" t="s">
        <v>190</v>
      </c>
      <c r="D135" s="993" t="s">
        <v>917</v>
      </c>
      <c r="E135" s="991">
        <v>458.07</v>
      </c>
      <c r="F135" s="993" t="s">
        <v>917</v>
      </c>
      <c r="G135" s="988" t="s">
        <v>622</v>
      </c>
      <c r="H135" s="569"/>
    </row>
    <row r="136" spans="1:8" ht="16.5" x14ac:dyDescent="0.25">
      <c r="A136" s="993">
        <v>1</v>
      </c>
      <c r="B136" s="989" t="s">
        <v>120</v>
      </c>
      <c r="C136" s="989" t="s">
        <v>189</v>
      </c>
      <c r="D136" s="993" t="s">
        <v>917</v>
      </c>
      <c r="E136" s="993" t="s">
        <v>917</v>
      </c>
      <c r="F136" s="993" t="s">
        <v>917</v>
      </c>
      <c r="G136" s="988" t="s">
        <v>622</v>
      </c>
      <c r="H136" s="569"/>
    </row>
    <row r="137" spans="1:8" ht="16.5" x14ac:dyDescent="0.25">
      <c r="A137" s="993">
        <v>1</v>
      </c>
      <c r="B137" s="989" t="s">
        <v>120</v>
      </c>
      <c r="C137" s="989" t="s">
        <v>193</v>
      </c>
      <c r="D137" s="993" t="s">
        <v>917</v>
      </c>
      <c r="E137" s="993" t="s">
        <v>917</v>
      </c>
      <c r="F137" s="993" t="s">
        <v>917</v>
      </c>
      <c r="G137" s="988" t="s">
        <v>622</v>
      </c>
      <c r="H137" s="569"/>
    </row>
    <row r="138" spans="1:8" ht="16.5" x14ac:dyDescent="0.25">
      <c r="A138" s="993">
        <v>1</v>
      </c>
      <c r="B138" s="989" t="s">
        <v>120</v>
      </c>
      <c r="C138" s="989" t="s">
        <v>243</v>
      </c>
      <c r="D138" s="993" t="s">
        <v>917</v>
      </c>
      <c r="E138" s="993" t="s">
        <v>917</v>
      </c>
      <c r="F138" s="993" t="s">
        <v>917</v>
      </c>
      <c r="G138" s="988" t="s">
        <v>622</v>
      </c>
      <c r="H138" s="569"/>
    </row>
    <row r="139" spans="1:8" ht="16.5" x14ac:dyDescent="0.25">
      <c r="A139" s="993">
        <v>1</v>
      </c>
      <c r="B139" s="989" t="s">
        <v>120</v>
      </c>
      <c r="C139" s="989" t="s">
        <v>200</v>
      </c>
      <c r="D139" s="993">
        <v>1</v>
      </c>
      <c r="E139" s="993" t="s">
        <v>917</v>
      </c>
      <c r="F139" s="993" t="s">
        <v>917</v>
      </c>
      <c r="G139" s="988" t="s">
        <v>622</v>
      </c>
      <c r="H139" s="569"/>
    </row>
    <row r="140" spans="1:8" ht="16.5" x14ac:dyDescent="0.25">
      <c r="A140" s="993">
        <v>1</v>
      </c>
      <c r="B140" s="989" t="s">
        <v>120</v>
      </c>
      <c r="C140" s="989" t="s">
        <v>203</v>
      </c>
      <c r="D140" s="993">
        <v>4</v>
      </c>
      <c r="E140" s="993" t="s">
        <v>917</v>
      </c>
      <c r="F140" s="993" t="s">
        <v>917</v>
      </c>
      <c r="G140" s="988" t="s">
        <v>622</v>
      </c>
      <c r="H140" s="569"/>
    </row>
    <row r="141" spans="1:8" ht="16.5" customHeight="1" x14ac:dyDescent="0.25">
      <c r="A141" s="993">
        <v>1</v>
      </c>
      <c r="B141" s="989" t="s">
        <v>123</v>
      </c>
      <c r="C141" s="989" t="s">
        <v>191</v>
      </c>
      <c r="D141" s="993" t="s">
        <v>917</v>
      </c>
      <c r="E141" s="993" t="s">
        <v>917</v>
      </c>
      <c r="F141" s="993" t="s">
        <v>917</v>
      </c>
      <c r="G141" s="988" t="s">
        <v>623</v>
      </c>
      <c r="H141" s="569"/>
    </row>
    <row r="142" spans="1:8" ht="33" x14ac:dyDescent="0.25">
      <c r="A142" s="993">
        <v>1</v>
      </c>
      <c r="B142" s="989" t="s">
        <v>123</v>
      </c>
      <c r="C142" s="989" t="s">
        <v>190</v>
      </c>
      <c r="D142" s="993">
        <v>12</v>
      </c>
      <c r="E142" s="991">
        <v>5334.7800000000034</v>
      </c>
      <c r="F142" s="989" t="s">
        <v>240</v>
      </c>
      <c r="G142" s="988" t="s">
        <v>623</v>
      </c>
      <c r="H142" s="569"/>
    </row>
    <row r="143" spans="1:8" ht="16.5" x14ac:dyDescent="0.25">
      <c r="A143" s="993">
        <v>1</v>
      </c>
      <c r="B143" s="989" t="s">
        <v>123</v>
      </c>
      <c r="C143" s="989" t="s">
        <v>189</v>
      </c>
      <c r="D143" s="993">
        <v>5</v>
      </c>
      <c r="E143" s="991">
        <v>2943.47</v>
      </c>
      <c r="F143" s="989" t="s">
        <v>241</v>
      </c>
      <c r="G143" s="988" t="s">
        <v>623</v>
      </c>
      <c r="H143" s="569"/>
    </row>
    <row r="144" spans="1:8" ht="16.5" x14ac:dyDescent="0.25">
      <c r="A144" s="993">
        <v>1</v>
      </c>
      <c r="B144" s="989" t="s">
        <v>123</v>
      </c>
      <c r="C144" s="989" t="s">
        <v>193</v>
      </c>
      <c r="D144" s="993" t="s">
        <v>917</v>
      </c>
      <c r="E144" s="993" t="s">
        <v>917</v>
      </c>
      <c r="F144" s="993" t="s">
        <v>917</v>
      </c>
      <c r="G144" s="988" t="s">
        <v>623</v>
      </c>
      <c r="H144" s="569"/>
    </row>
    <row r="145" spans="1:8" ht="16.5" x14ac:dyDescent="0.25">
      <c r="A145" s="993">
        <v>1</v>
      </c>
      <c r="B145" s="989" t="s">
        <v>123</v>
      </c>
      <c r="C145" s="989" t="s">
        <v>243</v>
      </c>
      <c r="D145" s="993" t="s">
        <v>917</v>
      </c>
      <c r="E145" s="993" t="s">
        <v>917</v>
      </c>
      <c r="F145" s="993" t="s">
        <v>917</v>
      </c>
      <c r="G145" s="988" t="s">
        <v>623</v>
      </c>
      <c r="H145" s="569"/>
    </row>
    <row r="146" spans="1:8" ht="16.5" x14ac:dyDescent="0.25">
      <c r="A146" s="993">
        <v>1</v>
      </c>
      <c r="B146" s="989" t="s">
        <v>123</v>
      </c>
      <c r="C146" s="989" t="s">
        <v>200</v>
      </c>
      <c r="D146" s="993">
        <v>25</v>
      </c>
      <c r="E146" s="993" t="s">
        <v>917</v>
      </c>
      <c r="F146" s="993" t="s">
        <v>917</v>
      </c>
      <c r="G146" s="988" t="s">
        <v>623</v>
      </c>
      <c r="H146" s="569"/>
    </row>
    <row r="147" spans="1:8" ht="16.5" x14ac:dyDescent="0.25">
      <c r="A147" s="993">
        <v>1</v>
      </c>
      <c r="B147" s="989" t="s">
        <v>123</v>
      </c>
      <c r="C147" s="989" t="s">
        <v>203</v>
      </c>
      <c r="D147" s="993">
        <v>35</v>
      </c>
      <c r="E147" s="993" t="s">
        <v>917</v>
      </c>
      <c r="F147" s="993" t="s">
        <v>917</v>
      </c>
      <c r="G147" s="988" t="s">
        <v>623</v>
      </c>
      <c r="H147" s="569"/>
    </row>
    <row r="148" spans="1:8" ht="16.5" customHeight="1" x14ac:dyDescent="0.25">
      <c r="A148" s="993">
        <v>1</v>
      </c>
      <c r="B148" s="989" t="s">
        <v>126</v>
      </c>
      <c r="C148" s="989" t="s">
        <v>191</v>
      </c>
      <c r="D148" s="993" t="s">
        <v>917</v>
      </c>
      <c r="E148" s="993" t="s">
        <v>917</v>
      </c>
      <c r="F148" s="993" t="s">
        <v>917</v>
      </c>
      <c r="G148" s="988" t="s">
        <v>624</v>
      </c>
      <c r="H148" s="569"/>
    </row>
    <row r="149" spans="1:8" ht="16.5" x14ac:dyDescent="0.25">
      <c r="A149" s="993">
        <v>1</v>
      </c>
      <c r="B149" s="989" t="s">
        <v>126</v>
      </c>
      <c r="C149" s="989" t="s">
        <v>190</v>
      </c>
      <c r="D149" s="993" t="s">
        <v>917</v>
      </c>
      <c r="E149" s="991">
        <v>200.26</v>
      </c>
      <c r="F149" s="989">
        <v>65</v>
      </c>
      <c r="G149" s="988" t="s">
        <v>624</v>
      </c>
      <c r="H149" s="569"/>
    </row>
    <row r="150" spans="1:8" ht="16.5" x14ac:dyDescent="0.25">
      <c r="A150" s="993">
        <v>1</v>
      </c>
      <c r="B150" s="989" t="s">
        <v>126</v>
      </c>
      <c r="C150" s="989" t="s">
        <v>189</v>
      </c>
      <c r="D150" s="993">
        <v>2</v>
      </c>
      <c r="E150" s="991">
        <v>345.26</v>
      </c>
      <c r="F150" s="989" t="s">
        <v>776</v>
      </c>
      <c r="G150" s="988" t="s">
        <v>624</v>
      </c>
      <c r="H150" s="569"/>
    </row>
    <row r="151" spans="1:8" ht="16.5" x14ac:dyDescent="0.25">
      <c r="A151" s="993">
        <v>1</v>
      </c>
      <c r="B151" s="989" t="s">
        <v>126</v>
      </c>
      <c r="C151" s="989" t="s">
        <v>193</v>
      </c>
      <c r="D151" s="993" t="s">
        <v>917</v>
      </c>
      <c r="E151" s="991">
        <v>392.57</v>
      </c>
      <c r="F151" s="993" t="s">
        <v>917</v>
      </c>
      <c r="G151" s="988" t="s">
        <v>624</v>
      </c>
      <c r="H151" s="569"/>
    </row>
    <row r="152" spans="1:8" ht="16.5" x14ac:dyDescent="0.25">
      <c r="A152" s="993">
        <v>1</v>
      </c>
      <c r="B152" s="989" t="s">
        <v>126</v>
      </c>
      <c r="C152" s="989" t="s">
        <v>243</v>
      </c>
      <c r="D152" s="993">
        <v>3</v>
      </c>
      <c r="E152" s="993" t="s">
        <v>917</v>
      </c>
      <c r="F152" s="989" t="s">
        <v>244</v>
      </c>
      <c r="G152" s="988" t="s">
        <v>624</v>
      </c>
      <c r="H152" s="569"/>
    </row>
    <row r="153" spans="1:8" ht="16.5" x14ac:dyDescent="0.25">
      <c r="A153" s="993">
        <v>1</v>
      </c>
      <c r="B153" s="989" t="s">
        <v>126</v>
      </c>
      <c r="C153" s="989" t="s">
        <v>200</v>
      </c>
      <c r="D153" s="993">
        <v>5</v>
      </c>
      <c r="E153" s="993" t="s">
        <v>917</v>
      </c>
      <c r="F153" s="993" t="s">
        <v>917</v>
      </c>
      <c r="G153" s="988" t="s">
        <v>624</v>
      </c>
      <c r="H153" s="569"/>
    </row>
    <row r="154" spans="1:8" ht="16.5" x14ac:dyDescent="0.25">
      <c r="A154" s="993">
        <v>1</v>
      </c>
      <c r="B154" s="989" t="s">
        <v>126</v>
      </c>
      <c r="C154" s="989" t="s">
        <v>203</v>
      </c>
      <c r="D154" s="993">
        <v>15</v>
      </c>
      <c r="E154" s="993" t="s">
        <v>917</v>
      </c>
      <c r="F154" s="993" t="s">
        <v>917</v>
      </c>
      <c r="G154" s="988" t="s">
        <v>624</v>
      </c>
      <c r="H154" s="569"/>
    </row>
    <row r="155" spans="1:8" ht="16.5" customHeight="1" x14ac:dyDescent="0.25">
      <c r="A155" s="993">
        <v>1</v>
      </c>
      <c r="B155" s="989" t="s">
        <v>129</v>
      </c>
      <c r="C155" s="989" t="s">
        <v>191</v>
      </c>
      <c r="D155" s="993" t="s">
        <v>917</v>
      </c>
      <c r="E155" s="993" t="s">
        <v>917</v>
      </c>
      <c r="F155" s="993" t="s">
        <v>917</v>
      </c>
      <c r="G155" s="988" t="s">
        <v>625</v>
      </c>
      <c r="H155" s="569"/>
    </row>
    <row r="156" spans="1:8" ht="16.5" x14ac:dyDescent="0.25">
      <c r="A156" s="993">
        <v>1</v>
      </c>
      <c r="B156" s="989" t="s">
        <v>129</v>
      </c>
      <c r="C156" s="989" t="s">
        <v>190</v>
      </c>
      <c r="D156" s="993">
        <v>6</v>
      </c>
      <c r="E156" s="991">
        <v>1050.1299999999999</v>
      </c>
      <c r="F156" s="989" t="s">
        <v>246</v>
      </c>
      <c r="G156" s="988" t="s">
        <v>625</v>
      </c>
      <c r="H156" s="569"/>
    </row>
    <row r="157" spans="1:8" ht="16.5" x14ac:dyDescent="0.25">
      <c r="A157" s="993">
        <v>1</v>
      </c>
      <c r="B157" s="989" t="s">
        <v>129</v>
      </c>
      <c r="C157" s="989" t="s">
        <v>189</v>
      </c>
      <c r="D157" s="993">
        <v>3</v>
      </c>
      <c r="E157" s="991">
        <v>497</v>
      </c>
      <c r="F157" s="989" t="s">
        <v>245</v>
      </c>
      <c r="G157" s="988" t="s">
        <v>625</v>
      </c>
      <c r="H157" s="569"/>
    </row>
    <row r="158" spans="1:8" ht="16.5" x14ac:dyDescent="0.25">
      <c r="A158" s="993">
        <v>1</v>
      </c>
      <c r="B158" s="989" t="s">
        <v>129</v>
      </c>
      <c r="C158" s="989" t="s">
        <v>193</v>
      </c>
      <c r="D158" s="993" t="s">
        <v>917</v>
      </c>
      <c r="E158" s="993" t="s">
        <v>917</v>
      </c>
      <c r="F158" s="993" t="s">
        <v>917</v>
      </c>
      <c r="G158" s="988" t="s">
        <v>625</v>
      </c>
      <c r="H158" s="569"/>
    </row>
    <row r="159" spans="1:8" ht="16.5" x14ac:dyDescent="0.25">
      <c r="A159" s="993">
        <v>1</v>
      </c>
      <c r="B159" s="989" t="s">
        <v>129</v>
      </c>
      <c r="C159" s="989" t="s">
        <v>243</v>
      </c>
      <c r="D159" s="993" t="s">
        <v>917</v>
      </c>
      <c r="E159" s="993" t="s">
        <v>917</v>
      </c>
      <c r="F159" s="993" t="s">
        <v>917</v>
      </c>
      <c r="G159" s="988" t="s">
        <v>625</v>
      </c>
      <c r="H159" s="569"/>
    </row>
    <row r="160" spans="1:8" ht="16.5" x14ac:dyDescent="0.25">
      <c r="A160" s="993">
        <v>1</v>
      </c>
      <c r="B160" s="989" t="s">
        <v>129</v>
      </c>
      <c r="C160" s="989" t="s">
        <v>200</v>
      </c>
      <c r="D160" s="993">
        <v>9</v>
      </c>
      <c r="E160" s="993" t="s">
        <v>917</v>
      </c>
      <c r="F160" s="993" t="s">
        <v>917</v>
      </c>
      <c r="G160" s="988" t="s">
        <v>625</v>
      </c>
      <c r="H160" s="569"/>
    </row>
    <row r="161" spans="1:8" ht="16.5" x14ac:dyDescent="0.25">
      <c r="A161" s="993">
        <v>1</v>
      </c>
      <c r="B161" s="989" t="s">
        <v>129</v>
      </c>
      <c r="C161" s="989" t="s">
        <v>203</v>
      </c>
      <c r="D161" s="993">
        <v>4</v>
      </c>
      <c r="E161" s="993" t="s">
        <v>917</v>
      </c>
      <c r="F161" s="993" t="s">
        <v>917</v>
      </c>
      <c r="G161" s="988" t="s">
        <v>625</v>
      </c>
      <c r="H161" s="569"/>
    </row>
    <row r="162" spans="1:8" ht="16.5" customHeight="1" x14ac:dyDescent="0.25">
      <c r="A162" s="993">
        <v>1</v>
      </c>
      <c r="B162" s="989" t="s">
        <v>132</v>
      </c>
      <c r="C162" s="989" t="s">
        <v>191</v>
      </c>
      <c r="D162" s="993" t="s">
        <v>917</v>
      </c>
      <c r="E162" s="993" t="s">
        <v>917</v>
      </c>
      <c r="F162" s="993" t="s">
        <v>917</v>
      </c>
      <c r="G162" s="988" t="s">
        <v>626</v>
      </c>
      <c r="H162" s="569"/>
    </row>
    <row r="163" spans="1:8" ht="16.5" x14ac:dyDescent="0.25">
      <c r="A163" s="993">
        <v>1</v>
      </c>
      <c r="B163" s="989" t="s">
        <v>132</v>
      </c>
      <c r="C163" s="989" t="s">
        <v>190</v>
      </c>
      <c r="D163" s="993" t="s">
        <v>917</v>
      </c>
      <c r="E163" s="993" t="s">
        <v>917</v>
      </c>
      <c r="F163" s="993" t="s">
        <v>917</v>
      </c>
      <c r="G163" s="988" t="s">
        <v>626</v>
      </c>
      <c r="H163" s="569"/>
    </row>
    <row r="164" spans="1:8" ht="16.5" x14ac:dyDescent="0.25">
      <c r="A164" s="993">
        <v>1</v>
      </c>
      <c r="B164" s="989" t="s">
        <v>132</v>
      </c>
      <c r="C164" s="989" t="s">
        <v>189</v>
      </c>
      <c r="D164" s="993">
        <v>1</v>
      </c>
      <c r="E164" s="991">
        <v>95.5</v>
      </c>
      <c r="F164" s="989">
        <v>35</v>
      </c>
      <c r="G164" s="988" t="s">
        <v>626</v>
      </c>
      <c r="H164" s="569"/>
    </row>
    <row r="165" spans="1:8" ht="16.5" x14ac:dyDescent="0.25">
      <c r="A165" s="993">
        <v>1</v>
      </c>
      <c r="B165" s="989" t="s">
        <v>132</v>
      </c>
      <c r="C165" s="989" t="s">
        <v>193</v>
      </c>
      <c r="D165" s="993" t="s">
        <v>917</v>
      </c>
      <c r="E165" s="991">
        <v>681.26</v>
      </c>
      <c r="F165" s="993" t="s">
        <v>917</v>
      </c>
      <c r="G165" s="988" t="s">
        <v>626</v>
      </c>
      <c r="H165" s="569"/>
    </row>
    <row r="166" spans="1:8" ht="16.5" x14ac:dyDescent="0.25">
      <c r="A166" s="993">
        <v>1</v>
      </c>
      <c r="B166" s="989" t="s">
        <v>132</v>
      </c>
      <c r="C166" s="989" t="s">
        <v>243</v>
      </c>
      <c r="D166" s="993">
        <v>6</v>
      </c>
      <c r="E166" s="993" t="s">
        <v>917</v>
      </c>
      <c r="F166" s="989" t="s">
        <v>247</v>
      </c>
      <c r="G166" s="988" t="s">
        <v>626</v>
      </c>
      <c r="H166" s="569"/>
    </row>
    <row r="167" spans="1:8" ht="16.5" x14ac:dyDescent="0.25">
      <c r="A167" s="993">
        <v>1</v>
      </c>
      <c r="B167" s="989" t="s">
        <v>132</v>
      </c>
      <c r="C167" s="989" t="s">
        <v>200</v>
      </c>
      <c r="D167" s="993">
        <v>1</v>
      </c>
      <c r="E167" s="993" t="s">
        <v>917</v>
      </c>
      <c r="F167" s="993" t="s">
        <v>917</v>
      </c>
      <c r="G167" s="988" t="s">
        <v>626</v>
      </c>
      <c r="H167" s="569"/>
    </row>
    <row r="168" spans="1:8" ht="16.5" x14ac:dyDescent="0.25">
      <c r="A168" s="993">
        <v>1</v>
      </c>
      <c r="B168" s="989" t="s">
        <v>132</v>
      </c>
      <c r="C168" s="989" t="s">
        <v>203</v>
      </c>
      <c r="D168" s="993">
        <v>0</v>
      </c>
      <c r="E168" s="993" t="s">
        <v>917</v>
      </c>
      <c r="F168" s="993" t="s">
        <v>917</v>
      </c>
      <c r="G168" s="988" t="s">
        <v>626</v>
      </c>
      <c r="H168" s="569"/>
    </row>
    <row r="169" spans="1:8" ht="16.5" customHeight="1" x14ac:dyDescent="0.25">
      <c r="A169" s="993">
        <v>1</v>
      </c>
      <c r="B169" s="989" t="s">
        <v>135</v>
      </c>
      <c r="C169" s="989" t="s">
        <v>191</v>
      </c>
      <c r="D169" s="993" t="s">
        <v>917</v>
      </c>
      <c r="E169" s="993" t="s">
        <v>917</v>
      </c>
      <c r="F169" s="993" t="s">
        <v>917</v>
      </c>
      <c r="G169" s="988" t="s">
        <v>627</v>
      </c>
      <c r="H169" s="569"/>
    </row>
    <row r="170" spans="1:8" ht="49.5" x14ac:dyDescent="0.25">
      <c r="A170" s="993">
        <v>1</v>
      </c>
      <c r="B170" s="989" t="s">
        <v>135</v>
      </c>
      <c r="C170" s="989" t="s">
        <v>190</v>
      </c>
      <c r="D170" s="993">
        <v>15</v>
      </c>
      <c r="E170" s="991">
        <v>4895.7600000000011</v>
      </c>
      <c r="F170" s="989" t="s">
        <v>248</v>
      </c>
      <c r="G170" s="988" t="s">
        <v>627</v>
      </c>
      <c r="H170" s="569"/>
    </row>
    <row r="171" spans="1:8" ht="66" x14ac:dyDescent="0.25">
      <c r="A171" s="993">
        <v>1</v>
      </c>
      <c r="B171" s="989" t="s">
        <v>135</v>
      </c>
      <c r="C171" s="989" t="s">
        <v>189</v>
      </c>
      <c r="D171" s="993">
        <v>23</v>
      </c>
      <c r="E171" s="991">
        <v>7613.3700000000008</v>
      </c>
      <c r="F171" s="989" t="s">
        <v>249</v>
      </c>
      <c r="G171" s="988" t="s">
        <v>627</v>
      </c>
      <c r="H171" s="569"/>
    </row>
    <row r="172" spans="1:8" ht="16.5" x14ac:dyDescent="0.25">
      <c r="A172" s="993">
        <v>1</v>
      </c>
      <c r="B172" s="989" t="s">
        <v>135</v>
      </c>
      <c r="C172" s="989" t="s">
        <v>193</v>
      </c>
      <c r="D172" s="993" t="s">
        <v>917</v>
      </c>
      <c r="E172" s="991">
        <v>4508.71</v>
      </c>
      <c r="F172" s="993" t="s">
        <v>917</v>
      </c>
      <c r="G172" s="988" t="s">
        <v>627</v>
      </c>
      <c r="H172" s="569"/>
    </row>
    <row r="173" spans="1:8" ht="49.5" x14ac:dyDescent="0.25">
      <c r="A173" s="993">
        <v>1</v>
      </c>
      <c r="B173" s="989" t="s">
        <v>135</v>
      </c>
      <c r="C173" s="989" t="s">
        <v>243</v>
      </c>
      <c r="D173" s="993">
        <v>15</v>
      </c>
      <c r="E173" s="993" t="s">
        <v>917</v>
      </c>
      <c r="F173" s="989" t="s">
        <v>250</v>
      </c>
      <c r="G173" s="988" t="s">
        <v>627</v>
      </c>
      <c r="H173" s="569"/>
    </row>
    <row r="174" spans="1:8" ht="16.5" x14ac:dyDescent="0.25">
      <c r="A174" s="993">
        <v>1</v>
      </c>
      <c r="B174" s="989" t="s">
        <v>135</v>
      </c>
      <c r="C174" s="989" t="s">
        <v>200</v>
      </c>
      <c r="D174" s="993">
        <v>86</v>
      </c>
      <c r="E174" s="993" t="s">
        <v>917</v>
      </c>
      <c r="F174" s="993" t="s">
        <v>917</v>
      </c>
      <c r="G174" s="988" t="s">
        <v>627</v>
      </c>
      <c r="H174" s="569"/>
    </row>
    <row r="175" spans="1:8" ht="16.5" x14ac:dyDescent="0.25">
      <c r="A175" s="993">
        <v>1</v>
      </c>
      <c r="B175" s="989" t="s">
        <v>135</v>
      </c>
      <c r="C175" s="989" t="s">
        <v>203</v>
      </c>
      <c r="D175" s="993">
        <v>360</v>
      </c>
      <c r="E175" s="993" t="s">
        <v>917</v>
      </c>
      <c r="F175" s="993" t="s">
        <v>917</v>
      </c>
      <c r="G175" s="988" t="s">
        <v>627</v>
      </c>
      <c r="H175" s="569"/>
    </row>
    <row r="176" spans="1:8" ht="16.5" customHeight="1" x14ac:dyDescent="0.25">
      <c r="A176" s="993">
        <v>1</v>
      </c>
      <c r="B176" s="989" t="s">
        <v>138</v>
      </c>
      <c r="C176" s="989" t="s">
        <v>191</v>
      </c>
      <c r="D176" s="993" t="s">
        <v>917</v>
      </c>
      <c r="E176" s="993" t="s">
        <v>917</v>
      </c>
      <c r="F176" s="993" t="s">
        <v>917</v>
      </c>
      <c r="G176" s="988" t="s">
        <v>628</v>
      </c>
      <c r="H176" s="569"/>
    </row>
    <row r="177" spans="1:8" ht="33" x14ac:dyDescent="0.25">
      <c r="A177" s="993">
        <v>1</v>
      </c>
      <c r="B177" s="989" t="s">
        <v>138</v>
      </c>
      <c r="C177" s="989" t="s">
        <v>190</v>
      </c>
      <c r="D177" s="993">
        <v>8</v>
      </c>
      <c r="E177" s="991">
        <v>659.51</v>
      </c>
      <c r="F177" s="989" t="s">
        <v>251</v>
      </c>
      <c r="G177" s="988" t="s">
        <v>628</v>
      </c>
      <c r="H177" s="569"/>
    </row>
    <row r="178" spans="1:8" ht="16.5" x14ac:dyDescent="0.25">
      <c r="A178" s="993">
        <v>1</v>
      </c>
      <c r="B178" s="989" t="s">
        <v>138</v>
      </c>
      <c r="C178" s="989" t="s">
        <v>189</v>
      </c>
      <c r="D178" s="993">
        <v>4</v>
      </c>
      <c r="E178" s="991">
        <v>710.56999999999994</v>
      </c>
      <c r="F178" s="989" t="s">
        <v>252</v>
      </c>
      <c r="G178" s="988" t="s">
        <v>628</v>
      </c>
      <c r="H178" s="569"/>
    </row>
    <row r="179" spans="1:8" ht="16.5" x14ac:dyDescent="0.25">
      <c r="A179" s="993">
        <v>1</v>
      </c>
      <c r="B179" s="989" t="s">
        <v>138</v>
      </c>
      <c r="C179" s="989" t="s">
        <v>193</v>
      </c>
      <c r="D179" s="993" t="s">
        <v>917</v>
      </c>
      <c r="E179" s="993" t="s">
        <v>917</v>
      </c>
      <c r="F179" s="993" t="s">
        <v>917</v>
      </c>
      <c r="G179" s="988" t="s">
        <v>628</v>
      </c>
      <c r="H179" s="569"/>
    </row>
    <row r="180" spans="1:8" ht="16.5" x14ac:dyDescent="0.25">
      <c r="A180" s="993">
        <v>1</v>
      </c>
      <c r="B180" s="989" t="s">
        <v>138</v>
      </c>
      <c r="C180" s="989" t="s">
        <v>243</v>
      </c>
      <c r="D180" s="993" t="s">
        <v>917</v>
      </c>
      <c r="E180" s="993" t="s">
        <v>917</v>
      </c>
      <c r="F180" s="993" t="s">
        <v>917</v>
      </c>
      <c r="G180" s="988" t="s">
        <v>628</v>
      </c>
      <c r="H180" s="569"/>
    </row>
    <row r="181" spans="1:8" ht="16.5" x14ac:dyDescent="0.25">
      <c r="A181" s="993">
        <v>1</v>
      </c>
      <c r="B181" s="989" t="s">
        <v>138</v>
      </c>
      <c r="C181" s="989" t="s">
        <v>200</v>
      </c>
      <c r="D181" s="993">
        <v>11</v>
      </c>
      <c r="E181" s="993" t="s">
        <v>917</v>
      </c>
      <c r="F181" s="993" t="s">
        <v>917</v>
      </c>
      <c r="G181" s="988" t="s">
        <v>628</v>
      </c>
      <c r="H181" s="569"/>
    </row>
    <row r="182" spans="1:8" ht="16.5" x14ac:dyDescent="0.25">
      <c r="A182" s="993">
        <v>1</v>
      </c>
      <c r="B182" s="989" t="s">
        <v>138</v>
      </c>
      <c r="C182" s="989" t="s">
        <v>203</v>
      </c>
      <c r="D182" s="993">
        <v>13</v>
      </c>
      <c r="E182" s="993" t="s">
        <v>917</v>
      </c>
      <c r="F182" s="993" t="s">
        <v>917</v>
      </c>
      <c r="G182" s="988" t="s">
        <v>628</v>
      </c>
      <c r="H182" s="569"/>
    </row>
    <row r="183" spans="1:8" ht="16.5" customHeight="1" x14ac:dyDescent="0.25">
      <c r="A183" s="993">
        <v>1</v>
      </c>
      <c r="B183" s="989" t="s">
        <v>141</v>
      </c>
      <c r="C183" s="989" t="s">
        <v>191</v>
      </c>
      <c r="D183" s="993" t="s">
        <v>917</v>
      </c>
      <c r="E183" s="993" t="s">
        <v>917</v>
      </c>
      <c r="F183" s="993" t="s">
        <v>917</v>
      </c>
      <c r="G183" s="988" t="s">
        <v>629</v>
      </c>
      <c r="H183" s="569"/>
    </row>
    <row r="184" spans="1:8" ht="16.5" x14ac:dyDescent="0.25">
      <c r="A184" s="993">
        <v>1</v>
      </c>
      <c r="B184" s="989" t="s">
        <v>141</v>
      </c>
      <c r="C184" s="989" t="s">
        <v>190</v>
      </c>
      <c r="D184" s="993">
        <v>2</v>
      </c>
      <c r="E184" s="991">
        <v>596.5</v>
      </c>
      <c r="F184" s="989" t="s">
        <v>253</v>
      </c>
      <c r="G184" s="988" t="s">
        <v>629</v>
      </c>
      <c r="H184" s="569"/>
    </row>
    <row r="185" spans="1:8" ht="16.5" x14ac:dyDescent="0.25">
      <c r="A185" s="993">
        <v>1</v>
      </c>
      <c r="B185" s="989" t="s">
        <v>141</v>
      </c>
      <c r="C185" s="989" t="s">
        <v>189</v>
      </c>
      <c r="D185" s="993">
        <v>6</v>
      </c>
      <c r="E185" s="991">
        <v>471.43</v>
      </c>
      <c r="F185" s="989" t="s">
        <v>254</v>
      </c>
      <c r="G185" s="988" t="s">
        <v>629</v>
      </c>
      <c r="H185" s="569"/>
    </row>
    <row r="186" spans="1:8" ht="16.5" x14ac:dyDescent="0.25">
      <c r="A186" s="993">
        <v>1</v>
      </c>
      <c r="B186" s="989" t="s">
        <v>141</v>
      </c>
      <c r="C186" s="989" t="s">
        <v>193</v>
      </c>
      <c r="D186" s="993" t="s">
        <v>917</v>
      </c>
      <c r="E186" s="993" t="s">
        <v>917</v>
      </c>
      <c r="F186" s="993" t="s">
        <v>917</v>
      </c>
      <c r="G186" s="988" t="s">
        <v>629</v>
      </c>
      <c r="H186" s="569"/>
    </row>
    <row r="187" spans="1:8" ht="16.5" x14ac:dyDescent="0.25">
      <c r="A187" s="993">
        <v>1</v>
      </c>
      <c r="B187" s="989" t="s">
        <v>141</v>
      </c>
      <c r="C187" s="989" t="s">
        <v>243</v>
      </c>
      <c r="D187" s="993" t="s">
        <v>917</v>
      </c>
      <c r="E187" s="993" t="s">
        <v>917</v>
      </c>
      <c r="F187" s="993" t="s">
        <v>917</v>
      </c>
      <c r="G187" s="988" t="s">
        <v>629</v>
      </c>
      <c r="H187" s="569"/>
    </row>
    <row r="188" spans="1:8" ht="16.5" x14ac:dyDescent="0.25">
      <c r="A188" s="993">
        <v>1</v>
      </c>
      <c r="B188" s="989" t="s">
        <v>141</v>
      </c>
      <c r="C188" s="989" t="s">
        <v>200</v>
      </c>
      <c r="D188" s="993">
        <v>6</v>
      </c>
      <c r="E188" s="993" t="s">
        <v>917</v>
      </c>
      <c r="F188" s="993" t="s">
        <v>917</v>
      </c>
      <c r="G188" s="988" t="s">
        <v>629</v>
      </c>
      <c r="H188" s="569"/>
    </row>
    <row r="189" spans="1:8" ht="16.5" x14ac:dyDescent="0.25">
      <c r="A189" s="993">
        <v>1</v>
      </c>
      <c r="B189" s="989" t="s">
        <v>141</v>
      </c>
      <c r="C189" s="989" t="s">
        <v>203</v>
      </c>
      <c r="D189" s="993">
        <v>16</v>
      </c>
      <c r="E189" s="993" t="s">
        <v>917</v>
      </c>
      <c r="F189" s="993" t="s">
        <v>917</v>
      </c>
      <c r="G189" s="988" t="s">
        <v>629</v>
      </c>
      <c r="H189" s="569"/>
    </row>
    <row r="190" spans="1:8" ht="16.5" customHeight="1" x14ac:dyDescent="0.25">
      <c r="A190" s="993">
        <v>1</v>
      </c>
      <c r="B190" s="989" t="s">
        <v>144</v>
      </c>
      <c r="C190" s="989" t="s">
        <v>191</v>
      </c>
      <c r="D190" s="993" t="s">
        <v>917</v>
      </c>
      <c r="E190" s="993" t="s">
        <v>917</v>
      </c>
      <c r="F190" s="993" t="s">
        <v>917</v>
      </c>
      <c r="G190" s="988" t="s">
        <v>630</v>
      </c>
      <c r="H190" s="569"/>
    </row>
    <row r="191" spans="1:8" ht="49.5" x14ac:dyDescent="0.25">
      <c r="A191" s="993">
        <v>1</v>
      </c>
      <c r="B191" s="989" t="s">
        <v>144</v>
      </c>
      <c r="C191" s="989" t="s">
        <v>190</v>
      </c>
      <c r="D191" s="993">
        <v>17</v>
      </c>
      <c r="E191" s="991">
        <v>4915.76</v>
      </c>
      <c r="F191" s="989" t="s">
        <v>256</v>
      </c>
      <c r="G191" s="988" t="s">
        <v>630</v>
      </c>
      <c r="H191" s="569"/>
    </row>
    <row r="192" spans="1:8" ht="16.5" x14ac:dyDescent="0.25">
      <c r="A192" s="993">
        <v>1</v>
      </c>
      <c r="B192" s="989" t="s">
        <v>144</v>
      </c>
      <c r="C192" s="989" t="s">
        <v>189</v>
      </c>
      <c r="D192" s="993">
        <v>5</v>
      </c>
      <c r="E192" s="991">
        <v>1876.48</v>
      </c>
      <c r="F192" s="989" t="s">
        <v>255</v>
      </c>
      <c r="G192" s="988" t="s">
        <v>630</v>
      </c>
      <c r="H192" s="569"/>
    </row>
    <row r="193" spans="1:8" ht="16.5" x14ac:dyDescent="0.25">
      <c r="A193" s="993">
        <v>1</v>
      </c>
      <c r="B193" s="989" t="s">
        <v>144</v>
      </c>
      <c r="C193" s="989" t="s">
        <v>193</v>
      </c>
      <c r="D193" s="993" t="s">
        <v>917</v>
      </c>
      <c r="E193" s="993" t="s">
        <v>917</v>
      </c>
      <c r="F193" s="993" t="s">
        <v>917</v>
      </c>
      <c r="G193" s="988" t="s">
        <v>630</v>
      </c>
      <c r="H193" s="569"/>
    </row>
    <row r="194" spans="1:8" ht="16.5" x14ac:dyDescent="0.25">
      <c r="A194" s="993">
        <v>1</v>
      </c>
      <c r="B194" s="989" t="s">
        <v>144</v>
      </c>
      <c r="C194" s="989" t="s">
        <v>243</v>
      </c>
      <c r="D194" s="993" t="s">
        <v>917</v>
      </c>
      <c r="E194" s="993" t="s">
        <v>917</v>
      </c>
      <c r="F194" s="993" t="s">
        <v>917</v>
      </c>
      <c r="G194" s="988" t="s">
        <v>630</v>
      </c>
      <c r="H194" s="569"/>
    </row>
    <row r="195" spans="1:8" ht="16.5" x14ac:dyDescent="0.25">
      <c r="A195" s="993">
        <v>1</v>
      </c>
      <c r="B195" s="989" t="s">
        <v>144</v>
      </c>
      <c r="C195" s="989" t="s">
        <v>200</v>
      </c>
      <c r="D195" s="993">
        <v>33</v>
      </c>
      <c r="E195" s="993" t="s">
        <v>917</v>
      </c>
      <c r="F195" s="993" t="s">
        <v>917</v>
      </c>
      <c r="G195" s="988" t="s">
        <v>630</v>
      </c>
      <c r="H195" s="569"/>
    </row>
    <row r="196" spans="1:8" ht="16.5" x14ac:dyDescent="0.25">
      <c r="A196" s="993">
        <v>1</v>
      </c>
      <c r="B196" s="989" t="s">
        <v>144</v>
      </c>
      <c r="C196" s="989" t="s">
        <v>203</v>
      </c>
      <c r="D196" s="993">
        <v>170</v>
      </c>
      <c r="E196" s="993" t="s">
        <v>917</v>
      </c>
      <c r="F196" s="993" t="s">
        <v>917</v>
      </c>
      <c r="G196" s="988" t="s">
        <v>630</v>
      </c>
      <c r="H196" s="569"/>
    </row>
    <row r="197" spans="1:8" ht="16.5" customHeight="1" x14ac:dyDescent="0.25">
      <c r="A197" s="993">
        <v>1</v>
      </c>
      <c r="B197" s="989" t="s">
        <v>147</v>
      </c>
      <c r="C197" s="989" t="s">
        <v>191</v>
      </c>
      <c r="D197" s="993" t="s">
        <v>917</v>
      </c>
      <c r="E197" s="993" t="s">
        <v>917</v>
      </c>
      <c r="F197" s="993" t="s">
        <v>917</v>
      </c>
      <c r="G197" s="988" t="s">
        <v>631</v>
      </c>
      <c r="H197" s="569"/>
    </row>
    <row r="198" spans="1:8" ht="16.5" x14ac:dyDescent="0.25">
      <c r="A198" s="993">
        <v>1</v>
      </c>
      <c r="B198" s="989" t="s">
        <v>147</v>
      </c>
      <c r="C198" s="989" t="s">
        <v>190</v>
      </c>
      <c r="D198" s="993">
        <v>5</v>
      </c>
      <c r="E198" s="991">
        <v>667.68000000000006</v>
      </c>
      <c r="F198" s="989" t="s">
        <v>259</v>
      </c>
      <c r="G198" s="988" t="s">
        <v>631</v>
      </c>
      <c r="H198" s="569"/>
    </row>
    <row r="199" spans="1:8" ht="16.5" x14ac:dyDescent="0.25">
      <c r="A199" s="993">
        <v>1</v>
      </c>
      <c r="B199" s="989" t="s">
        <v>147</v>
      </c>
      <c r="C199" s="989" t="s">
        <v>189</v>
      </c>
      <c r="D199" s="993">
        <v>3</v>
      </c>
      <c r="E199" s="991">
        <v>397.15</v>
      </c>
      <c r="F199" s="989" t="s">
        <v>260</v>
      </c>
      <c r="G199" s="988" t="s">
        <v>631</v>
      </c>
      <c r="H199" s="569"/>
    </row>
    <row r="200" spans="1:8" ht="16.5" x14ac:dyDescent="0.25">
      <c r="A200" s="993">
        <v>1</v>
      </c>
      <c r="B200" s="989" t="s">
        <v>147</v>
      </c>
      <c r="C200" s="989" t="s">
        <v>193</v>
      </c>
      <c r="D200" s="993" t="s">
        <v>917</v>
      </c>
      <c r="E200" s="993" t="s">
        <v>917</v>
      </c>
      <c r="F200" s="993" t="s">
        <v>917</v>
      </c>
      <c r="G200" s="988" t="s">
        <v>631</v>
      </c>
      <c r="H200" s="569"/>
    </row>
    <row r="201" spans="1:8" ht="16.5" x14ac:dyDescent="0.25">
      <c r="A201" s="993">
        <v>1</v>
      </c>
      <c r="B201" s="989" t="s">
        <v>147</v>
      </c>
      <c r="C201" s="989" t="s">
        <v>243</v>
      </c>
      <c r="D201" s="993" t="s">
        <v>917</v>
      </c>
      <c r="E201" s="993" t="s">
        <v>917</v>
      </c>
      <c r="F201" s="993" t="s">
        <v>917</v>
      </c>
      <c r="G201" s="988" t="s">
        <v>631</v>
      </c>
      <c r="H201" s="569"/>
    </row>
    <row r="202" spans="1:8" ht="16.5" x14ac:dyDescent="0.25">
      <c r="A202" s="993">
        <v>1</v>
      </c>
      <c r="B202" s="989" t="s">
        <v>147</v>
      </c>
      <c r="C202" s="989" t="s">
        <v>200</v>
      </c>
      <c r="D202" s="993">
        <v>7</v>
      </c>
      <c r="E202" s="993" t="s">
        <v>917</v>
      </c>
      <c r="F202" s="993" t="s">
        <v>917</v>
      </c>
      <c r="G202" s="988" t="s">
        <v>631</v>
      </c>
      <c r="H202" s="569"/>
    </row>
    <row r="203" spans="1:8" ht="16.5" x14ac:dyDescent="0.25">
      <c r="A203" s="993">
        <v>1</v>
      </c>
      <c r="B203" s="989" t="s">
        <v>147</v>
      </c>
      <c r="C203" s="989" t="s">
        <v>203</v>
      </c>
      <c r="D203" s="993">
        <v>34</v>
      </c>
      <c r="E203" s="993" t="s">
        <v>917</v>
      </c>
      <c r="F203" s="993" t="s">
        <v>917</v>
      </c>
      <c r="G203" s="988" t="s">
        <v>631</v>
      </c>
      <c r="H203" s="569"/>
    </row>
    <row r="204" spans="1:8" ht="16.5" customHeight="1" x14ac:dyDescent="0.25">
      <c r="A204" s="993">
        <v>1</v>
      </c>
      <c r="B204" s="989" t="s">
        <v>150</v>
      </c>
      <c r="C204" s="989" t="s">
        <v>191</v>
      </c>
      <c r="D204" s="993" t="s">
        <v>917</v>
      </c>
      <c r="E204" s="993" t="s">
        <v>917</v>
      </c>
      <c r="F204" s="993" t="s">
        <v>917</v>
      </c>
      <c r="G204" s="988" t="s">
        <v>632</v>
      </c>
      <c r="H204" s="569"/>
    </row>
    <row r="205" spans="1:8" ht="33" x14ac:dyDescent="0.25">
      <c r="A205" s="993">
        <v>1</v>
      </c>
      <c r="B205" s="989" t="s">
        <v>150</v>
      </c>
      <c r="C205" s="989" t="s">
        <v>190</v>
      </c>
      <c r="D205" s="993">
        <v>11</v>
      </c>
      <c r="E205" s="991">
        <v>1538.7800000000002</v>
      </c>
      <c r="F205" s="989" t="s">
        <v>257</v>
      </c>
      <c r="G205" s="988" t="s">
        <v>632</v>
      </c>
      <c r="H205" s="569"/>
    </row>
    <row r="206" spans="1:8" ht="16.5" x14ac:dyDescent="0.25">
      <c r="A206" s="993">
        <v>1</v>
      </c>
      <c r="B206" s="989" t="s">
        <v>150</v>
      </c>
      <c r="C206" s="989" t="s">
        <v>189</v>
      </c>
      <c r="D206" s="993">
        <v>4</v>
      </c>
      <c r="E206" s="991">
        <v>762.93</v>
      </c>
      <c r="F206" s="989" t="s">
        <v>258</v>
      </c>
      <c r="G206" s="988" t="s">
        <v>632</v>
      </c>
      <c r="H206" s="569"/>
    </row>
    <row r="207" spans="1:8" ht="16.5" x14ac:dyDescent="0.25">
      <c r="A207" s="993">
        <v>1</v>
      </c>
      <c r="B207" s="989" t="s">
        <v>150</v>
      </c>
      <c r="C207" s="989" t="s">
        <v>193</v>
      </c>
      <c r="D207" s="993" t="s">
        <v>917</v>
      </c>
      <c r="E207" s="993" t="s">
        <v>917</v>
      </c>
      <c r="F207" s="993" t="s">
        <v>917</v>
      </c>
      <c r="G207" s="988" t="s">
        <v>632</v>
      </c>
      <c r="H207" s="569"/>
    </row>
    <row r="208" spans="1:8" ht="16.5" x14ac:dyDescent="0.25">
      <c r="A208" s="993">
        <v>1</v>
      </c>
      <c r="B208" s="989" t="s">
        <v>150</v>
      </c>
      <c r="C208" s="989" t="s">
        <v>243</v>
      </c>
      <c r="D208" s="993" t="s">
        <v>917</v>
      </c>
      <c r="E208" s="993" t="s">
        <v>917</v>
      </c>
      <c r="F208" s="993" t="s">
        <v>917</v>
      </c>
      <c r="G208" s="988" t="s">
        <v>632</v>
      </c>
      <c r="H208" s="569"/>
    </row>
    <row r="209" spans="1:8" ht="16.5" x14ac:dyDescent="0.25">
      <c r="A209" s="993">
        <v>1</v>
      </c>
      <c r="B209" s="989" t="s">
        <v>150</v>
      </c>
      <c r="C209" s="989" t="s">
        <v>200</v>
      </c>
      <c r="D209" s="993">
        <v>19</v>
      </c>
      <c r="E209" s="993" t="s">
        <v>917</v>
      </c>
      <c r="F209" s="993" t="s">
        <v>917</v>
      </c>
      <c r="G209" s="988" t="s">
        <v>632</v>
      </c>
      <c r="H209" s="569"/>
    </row>
    <row r="210" spans="1:8" ht="16.5" x14ac:dyDescent="0.25">
      <c r="A210" s="993">
        <v>1</v>
      </c>
      <c r="B210" s="989" t="s">
        <v>150</v>
      </c>
      <c r="C210" s="989" t="s">
        <v>203</v>
      </c>
      <c r="D210" s="993">
        <v>76</v>
      </c>
      <c r="E210" s="993" t="s">
        <v>917</v>
      </c>
      <c r="F210" s="993" t="s">
        <v>917</v>
      </c>
      <c r="G210" s="988" t="s">
        <v>632</v>
      </c>
      <c r="H210" s="569"/>
    </row>
    <row r="211" spans="1:8" ht="16.5" customHeight="1" x14ac:dyDescent="0.25">
      <c r="A211" s="993">
        <v>1</v>
      </c>
      <c r="B211" s="989" t="s">
        <v>153</v>
      </c>
      <c r="C211" s="989" t="s">
        <v>191</v>
      </c>
      <c r="D211" s="993" t="s">
        <v>917</v>
      </c>
      <c r="E211" s="993" t="s">
        <v>917</v>
      </c>
      <c r="F211" s="993" t="s">
        <v>917</v>
      </c>
      <c r="G211" s="988" t="s">
        <v>633</v>
      </c>
      <c r="H211" s="569"/>
    </row>
    <row r="212" spans="1:8" ht="16.5" x14ac:dyDescent="0.25">
      <c r="A212" s="993">
        <v>1</v>
      </c>
      <c r="B212" s="989" t="s">
        <v>153</v>
      </c>
      <c r="C212" s="989" t="s">
        <v>190</v>
      </c>
      <c r="D212" s="993">
        <v>2</v>
      </c>
      <c r="E212" s="991">
        <v>53.94</v>
      </c>
      <c r="F212" s="989" t="s">
        <v>262</v>
      </c>
      <c r="G212" s="988" t="s">
        <v>633</v>
      </c>
      <c r="H212" s="569"/>
    </row>
    <row r="213" spans="1:8" ht="16.5" x14ac:dyDescent="0.25">
      <c r="A213" s="993">
        <v>1</v>
      </c>
      <c r="B213" s="989" t="s">
        <v>153</v>
      </c>
      <c r="C213" s="989" t="s">
        <v>189</v>
      </c>
      <c r="D213" s="993">
        <v>2</v>
      </c>
      <c r="E213" s="991">
        <v>170.02</v>
      </c>
      <c r="F213" s="989" t="s">
        <v>261</v>
      </c>
      <c r="G213" s="988" t="s">
        <v>633</v>
      </c>
      <c r="H213" s="569"/>
    </row>
    <row r="214" spans="1:8" ht="16.5" x14ac:dyDescent="0.25">
      <c r="A214" s="993">
        <v>1</v>
      </c>
      <c r="B214" s="989" t="s">
        <v>153</v>
      </c>
      <c r="C214" s="989" t="s">
        <v>193</v>
      </c>
      <c r="D214" s="993" t="s">
        <v>917</v>
      </c>
      <c r="E214" s="993" t="s">
        <v>917</v>
      </c>
      <c r="F214" s="993" t="s">
        <v>917</v>
      </c>
      <c r="G214" s="988" t="s">
        <v>633</v>
      </c>
      <c r="H214" s="569"/>
    </row>
    <row r="215" spans="1:8" ht="16.5" x14ac:dyDescent="0.25">
      <c r="A215" s="993">
        <v>1</v>
      </c>
      <c r="B215" s="989" t="s">
        <v>153</v>
      </c>
      <c r="C215" s="989" t="s">
        <v>243</v>
      </c>
      <c r="D215" s="993" t="s">
        <v>917</v>
      </c>
      <c r="E215" s="993" t="s">
        <v>917</v>
      </c>
      <c r="F215" s="993" t="s">
        <v>917</v>
      </c>
      <c r="G215" s="988" t="s">
        <v>633</v>
      </c>
      <c r="H215" s="569"/>
    </row>
    <row r="216" spans="1:8" ht="16.5" x14ac:dyDescent="0.25">
      <c r="A216" s="993">
        <v>1</v>
      </c>
      <c r="B216" s="989" t="s">
        <v>153</v>
      </c>
      <c r="C216" s="989" t="s">
        <v>200</v>
      </c>
      <c r="D216" s="993">
        <v>1</v>
      </c>
      <c r="E216" s="993" t="s">
        <v>917</v>
      </c>
      <c r="F216" s="993" t="s">
        <v>917</v>
      </c>
      <c r="G216" s="988" t="s">
        <v>633</v>
      </c>
      <c r="H216" s="569"/>
    </row>
    <row r="217" spans="1:8" ht="16.5" x14ac:dyDescent="0.25">
      <c r="A217" s="993">
        <v>1</v>
      </c>
      <c r="B217" s="989" t="s">
        <v>153</v>
      </c>
      <c r="C217" s="989" t="s">
        <v>203</v>
      </c>
      <c r="D217" s="993">
        <v>0</v>
      </c>
      <c r="E217" s="993" t="s">
        <v>917</v>
      </c>
      <c r="F217" s="993" t="s">
        <v>917</v>
      </c>
      <c r="G217" s="988" t="s">
        <v>633</v>
      </c>
      <c r="H217" s="569"/>
    </row>
    <row r="218" spans="1:8" ht="16.5" customHeight="1" x14ac:dyDescent="0.25">
      <c r="A218" s="993">
        <v>1</v>
      </c>
      <c r="B218" s="989" t="s">
        <v>156</v>
      </c>
      <c r="C218" s="989" t="s">
        <v>191</v>
      </c>
      <c r="D218" s="993" t="s">
        <v>917</v>
      </c>
      <c r="E218" s="993" t="s">
        <v>917</v>
      </c>
      <c r="F218" s="993" t="s">
        <v>917</v>
      </c>
      <c r="G218" s="988" t="s">
        <v>634</v>
      </c>
      <c r="H218" s="569"/>
    </row>
    <row r="219" spans="1:8" ht="16.5" x14ac:dyDescent="0.25">
      <c r="A219" s="993">
        <v>1</v>
      </c>
      <c r="B219" s="989" t="s">
        <v>156</v>
      </c>
      <c r="C219" s="989" t="s">
        <v>190</v>
      </c>
      <c r="D219" s="993">
        <v>3</v>
      </c>
      <c r="E219" s="991">
        <v>315.60000000000002</v>
      </c>
      <c r="F219" s="989" t="s">
        <v>263</v>
      </c>
      <c r="G219" s="988" t="s">
        <v>634</v>
      </c>
      <c r="H219" s="569"/>
    </row>
    <row r="220" spans="1:8" ht="16.5" x14ac:dyDescent="0.25">
      <c r="A220" s="993">
        <v>1</v>
      </c>
      <c r="B220" s="989" t="s">
        <v>156</v>
      </c>
      <c r="C220" s="989" t="s">
        <v>189</v>
      </c>
      <c r="D220" s="993">
        <v>4</v>
      </c>
      <c r="E220" s="991">
        <v>326.54000000000002</v>
      </c>
      <c r="F220" s="989" t="s">
        <v>264</v>
      </c>
      <c r="G220" s="988" t="s">
        <v>634</v>
      </c>
      <c r="H220" s="569"/>
    </row>
    <row r="221" spans="1:8" ht="16.5" x14ac:dyDescent="0.25">
      <c r="A221" s="993">
        <v>1</v>
      </c>
      <c r="B221" s="989" t="s">
        <v>156</v>
      </c>
      <c r="C221" s="989" t="s">
        <v>193</v>
      </c>
      <c r="D221" s="993" t="s">
        <v>917</v>
      </c>
      <c r="E221" s="993" t="s">
        <v>917</v>
      </c>
      <c r="F221" s="993" t="s">
        <v>917</v>
      </c>
      <c r="G221" s="988" t="s">
        <v>634</v>
      </c>
      <c r="H221" s="569"/>
    </row>
    <row r="222" spans="1:8" ht="16.5" x14ac:dyDescent="0.25">
      <c r="A222" s="993">
        <v>1</v>
      </c>
      <c r="B222" s="989" t="s">
        <v>156</v>
      </c>
      <c r="C222" s="989" t="s">
        <v>243</v>
      </c>
      <c r="D222" s="993" t="s">
        <v>917</v>
      </c>
      <c r="E222" s="993" t="s">
        <v>917</v>
      </c>
      <c r="F222" s="993" t="s">
        <v>917</v>
      </c>
      <c r="G222" s="988" t="s">
        <v>634</v>
      </c>
      <c r="H222" s="569"/>
    </row>
    <row r="223" spans="1:8" ht="16.5" x14ac:dyDescent="0.25">
      <c r="A223" s="993">
        <v>1</v>
      </c>
      <c r="B223" s="989" t="s">
        <v>156</v>
      </c>
      <c r="C223" s="989" t="s">
        <v>200</v>
      </c>
      <c r="D223" s="993">
        <v>4</v>
      </c>
      <c r="E223" s="993" t="s">
        <v>917</v>
      </c>
      <c r="F223" s="993" t="s">
        <v>917</v>
      </c>
      <c r="G223" s="988" t="s">
        <v>634</v>
      </c>
      <c r="H223" s="569"/>
    </row>
    <row r="224" spans="1:8" ht="16.5" x14ac:dyDescent="0.25">
      <c r="A224" s="993">
        <v>1</v>
      </c>
      <c r="B224" s="989" t="s">
        <v>156</v>
      </c>
      <c r="C224" s="989" t="s">
        <v>203</v>
      </c>
      <c r="D224" s="993">
        <v>12</v>
      </c>
      <c r="E224" s="993" t="s">
        <v>917</v>
      </c>
      <c r="F224" s="993" t="s">
        <v>917</v>
      </c>
      <c r="G224" s="988" t="s">
        <v>634</v>
      </c>
      <c r="H224" s="569"/>
    </row>
    <row r="225" spans="1:8" ht="16.5" customHeight="1" x14ac:dyDescent="0.25">
      <c r="A225" s="993">
        <v>1</v>
      </c>
      <c r="B225" s="989" t="s">
        <v>159</v>
      </c>
      <c r="C225" s="989" t="s">
        <v>191</v>
      </c>
      <c r="D225" s="993" t="s">
        <v>917</v>
      </c>
      <c r="E225" s="993" t="s">
        <v>917</v>
      </c>
      <c r="F225" s="993" t="s">
        <v>917</v>
      </c>
      <c r="G225" s="988" t="s">
        <v>635</v>
      </c>
      <c r="H225" s="569"/>
    </row>
    <row r="226" spans="1:8" ht="16.5" x14ac:dyDescent="0.25">
      <c r="A226" s="993">
        <v>1</v>
      </c>
      <c r="B226" s="989" t="s">
        <v>159</v>
      </c>
      <c r="C226" s="989" t="s">
        <v>190</v>
      </c>
      <c r="D226" s="993">
        <v>3</v>
      </c>
      <c r="E226" s="991">
        <v>383.31000000000006</v>
      </c>
      <c r="F226" s="989" t="s">
        <v>265</v>
      </c>
      <c r="G226" s="988" t="s">
        <v>635</v>
      </c>
      <c r="H226" s="569"/>
    </row>
    <row r="227" spans="1:8" ht="16.5" x14ac:dyDescent="0.25">
      <c r="A227" s="993">
        <v>1</v>
      </c>
      <c r="B227" s="989" t="s">
        <v>159</v>
      </c>
      <c r="C227" s="989" t="s">
        <v>189</v>
      </c>
      <c r="D227" s="993">
        <v>2</v>
      </c>
      <c r="E227" s="991">
        <v>224.59000000000003</v>
      </c>
      <c r="F227" s="989" t="s">
        <v>266</v>
      </c>
      <c r="G227" s="988" t="s">
        <v>635</v>
      </c>
      <c r="H227" s="569"/>
    </row>
    <row r="228" spans="1:8" ht="16.5" x14ac:dyDescent="0.25">
      <c r="A228" s="993">
        <v>1</v>
      </c>
      <c r="B228" s="989" t="s">
        <v>159</v>
      </c>
      <c r="C228" s="989" t="s">
        <v>193</v>
      </c>
      <c r="D228" s="993" t="s">
        <v>917</v>
      </c>
      <c r="E228" s="993" t="s">
        <v>917</v>
      </c>
      <c r="F228" s="993" t="s">
        <v>917</v>
      </c>
      <c r="G228" s="988" t="s">
        <v>635</v>
      </c>
      <c r="H228" s="569"/>
    </row>
    <row r="229" spans="1:8" ht="16.5" x14ac:dyDescent="0.25">
      <c r="A229" s="993">
        <v>1</v>
      </c>
      <c r="B229" s="989" t="s">
        <v>159</v>
      </c>
      <c r="C229" s="989" t="s">
        <v>243</v>
      </c>
      <c r="D229" s="993" t="s">
        <v>917</v>
      </c>
      <c r="E229" s="993" t="s">
        <v>917</v>
      </c>
      <c r="F229" s="993" t="s">
        <v>917</v>
      </c>
      <c r="G229" s="988" t="s">
        <v>635</v>
      </c>
      <c r="H229" s="569"/>
    </row>
    <row r="230" spans="1:8" ht="16.5" x14ac:dyDescent="0.25">
      <c r="A230" s="993">
        <v>1</v>
      </c>
      <c r="B230" s="989" t="s">
        <v>159</v>
      </c>
      <c r="C230" s="989" t="s">
        <v>200</v>
      </c>
      <c r="D230" s="993">
        <v>3</v>
      </c>
      <c r="E230" s="993" t="s">
        <v>917</v>
      </c>
      <c r="F230" s="993" t="s">
        <v>917</v>
      </c>
      <c r="G230" s="988" t="s">
        <v>635</v>
      </c>
      <c r="H230" s="569"/>
    </row>
    <row r="231" spans="1:8" ht="16.5" x14ac:dyDescent="0.25">
      <c r="A231" s="993">
        <v>1</v>
      </c>
      <c r="B231" s="989" t="s">
        <v>159</v>
      </c>
      <c r="C231" s="989" t="s">
        <v>203</v>
      </c>
      <c r="D231" s="993">
        <v>13</v>
      </c>
      <c r="E231" s="993" t="s">
        <v>917</v>
      </c>
      <c r="F231" s="993" t="s">
        <v>917</v>
      </c>
      <c r="G231" s="988" t="s">
        <v>635</v>
      </c>
      <c r="H231" s="569"/>
    </row>
    <row r="232" spans="1:8" ht="16.5" customHeight="1" x14ac:dyDescent="0.25">
      <c r="A232" s="993">
        <v>1</v>
      </c>
      <c r="B232" s="989" t="s">
        <v>162</v>
      </c>
      <c r="C232" s="989" t="s">
        <v>191</v>
      </c>
      <c r="D232" s="993" t="s">
        <v>917</v>
      </c>
      <c r="E232" s="993" t="s">
        <v>917</v>
      </c>
      <c r="F232" s="993" t="s">
        <v>917</v>
      </c>
      <c r="G232" s="988" t="s">
        <v>636</v>
      </c>
      <c r="H232" s="569"/>
    </row>
    <row r="233" spans="1:8" ht="16.5" x14ac:dyDescent="0.25">
      <c r="A233" s="993">
        <v>1</v>
      </c>
      <c r="B233" s="989" t="s">
        <v>162</v>
      </c>
      <c r="C233" s="989" t="s">
        <v>190</v>
      </c>
      <c r="D233" s="993">
        <v>5</v>
      </c>
      <c r="E233" s="991">
        <v>611</v>
      </c>
      <c r="F233" s="989" t="s">
        <v>267</v>
      </c>
      <c r="G233" s="988" t="s">
        <v>636</v>
      </c>
      <c r="H233" s="569"/>
    </row>
    <row r="234" spans="1:8" ht="16.5" x14ac:dyDescent="0.25">
      <c r="A234" s="993">
        <v>1</v>
      </c>
      <c r="B234" s="989" t="s">
        <v>162</v>
      </c>
      <c r="C234" s="989" t="s">
        <v>189</v>
      </c>
      <c r="D234" s="993">
        <v>4</v>
      </c>
      <c r="E234" s="991">
        <v>685.81000000000006</v>
      </c>
      <c r="F234" s="989" t="s">
        <v>268</v>
      </c>
      <c r="G234" s="988" t="s">
        <v>636</v>
      </c>
      <c r="H234" s="569"/>
    </row>
    <row r="235" spans="1:8" ht="16.5" x14ac:dyDescent="0.25">
      <c r="A235" s="993">
        <v>1</v>
      </c>
      <c r="B235" s="989" t="s">
        <v>162</v>
      </c>
      <c r="C235" s="989" t="s">
        <v>193</v>
      </c>
      <c r="D235" s="993" t="s">
        <v>917</v>
      </c>
      <c r="E235" s="993" t="s">
        <v>917</v>
      </c>
      <c r="F235" s="993" t="s">
        <v>917</v>
      </c>
      <c r="G235" s="988" t="s">
        <v>636</v>
      </c>
      <c r="H235" s="569"/>
    </row>
    <row r="236" spans="1:8" ht="16.5" x14ac:dyDescent="0.25">
      <c r="A236" s="993">
        <v>1</v>
      </c>
      <c r="B236" s="989" t="s">
        <v>162</v>
      </c>
      <c r="C236" s="989" t="s">
        <v>243</v>
      </c>
      <c r="D236" s="993" t="s">
        <v>917</v>
      </c>
      <c r="E236" s="993" t="s">
        <v>917</v>
      </c>
      <c r="F236" s="993" t="s">
        <v>917</v>
      </c>
      <c r="G236" s="988" t="s">
        <v>636</v>
      </c>
      <c r="H236" s="569"/>
    </row>
    <row r="237" spans="1:8" ht="16.5" x14ac:dyDescent="0.25">
      <c r="A237" s="993">
        <v>1</v>
      </c>
      <c r="B237" s="989" t="s">
        <v>162</v>
      </c>
      <c r="C237" s="989" t="s">
        <v>200</v>
      </c>
      <c r="D237" s="993">
        <v>9</v>
      </c>
      <c r="E237" s="993" t="s">
        <v>917</v>
      </c>
      <c r="F237" s="993" t="s">
        <v>917</v>
      </c>
      <c r="G237" s="988" t="s">
        <v>636</v>
      </c>
      <c r="H237" s="569"/>
    </row>
    <row r="238" spans="1:8" ht="16.5" x14ac:dyDescent="0.25">
      <c r="A238" s="993">
        <v>1</v>
      </c>
      <c r="B238" s="989" t="s">
        <v>162</v>
      </c>
      <c r="C238" s="989" t="s">
        <v>203</v>
      </c>
      <c r="D238" s="993">
        <v>10</v>
      </c>
      <c r="E238" s="993" t="s">
        <v>917</v>
      </c>
      <c r="F238" s="993" t="s">
        <v>917</v>
      </c>
      <c r="G238" s="988" t="s">
        <v>636</v>
      </c>
      <c r="H238" s="569"/>
    </row>
    <row r="239" spans="1:8" ht="16.5" customHeight="1" x14ac:dyDescent="0.25">
      <c r="A239" s="993">
        <v>1</v>
      </c>
      <c r="B239" s="989" t="s">
        <v>269</v>
      </c>
      <c r="C239" s="989" t="s">
        <v>191</v>
      </c>
      <c r="D239" s="993" t="s">
        <v>917</v>
      </c>
      <c r="E239" s="993" t="s">
        <v>917</v>
      </c>
      <c r="F239" s="993" t="s">
        <v>917</v>
      </c>
      <c r="G239" s="988" t="s">
        <v>637</v>
      </c>
      <c r="H239" s="569"/>
    </row>
    <row r="240" spans="1:8" ht="33" x14ac:dyDescent="0.25">
      <c r="A240" s="993">
        <v>1</v>
      </c>
      <c r="B240" s="989" t="s">
        <v>269</v>
      </c>
      <c r="C240" s="989" t="s">
        <v>190</v>
      </c>
      <c r="D240" s="993">
        <v>8</v>
      </c>
      <c r="E240" s="991">
        <v>964.13</v>
      </c>
      <c r="F240" s="989" t="s">
        <v>270</v>
      </c>
      <c r="G240" s="988" t="s">
        <v>637</v>
      </c>
      <c r="H240" s="569"/>
    </row>
    <row r="241" spans="1:8" ht="16.5" x14ac:dyDescent="0.25">
      <c r="A241" s="993">
        <v>1</v>
      </c>
      <c r="B241" s="989" t="s">
        <v>269</v>
      </c>
      <c r="C241" s="989" t="s">
        <v>189</v>
      </c>
      <c r="D241" s="993">
        <v>2</v>
      </c>
      <c r="E241" s="991">
        <v>267.99</v>
      </c>
      <c r="F241" s="989" t="s">
        <v>271</v>
      </c>
      <c r="G241" s="988" t="s">
        <v>637</v>
      </c>
      <c r="H241" s="569"/>
    </row>
    <row r="242" spans="1:8" ht="16.5" x14ac:dyDescent="0.25">
      <c r="A242" s="993">
        <v>1</v>
      </c>
      <c r="B242" s="989" t="s">
        <v>269</v>
      </c>
      <c r="C242" s="989" t="s">
        <v>193</v>
      </c>
      <c r="D242" s="993" t="s">
        <v>917</v>
      </c>
      <c r="E242" s="993" t="s">
        <v>917</v>
      </c>
      <c r="F242" s="993" t="s">
        <v>917</v>
      </c>
      <c r="G242" s="988" t="s">
        <v>637</v>
      </c>
      <c r="H242" s="569"/>
    </row>
    <row r="243" spans="1:8" ht="16.5" x14ac:dyDescent="0.25">
      <c r="A243" s="993">
        <v>1</v>
      </c>
      <c r="B243" s="989" t="s">
        <v>269</v>
      </c>
      <c r="C243" s="989" t="s">
        <v>243</v>
      </c>
      <c r="D243" s="993" t="s">
        <v>917</v>
      </c>
      <c r="E243" s="993" t="s">
        <v>917</v>
      </c>
      <c r="F243" s="993" t="s">
        <v>917</v>
      </c>
      <c r="G243" s="988" t="s">
        <v>637</v>
      </c>
      <c r="H243" s="569"/>
    </row>
    <row r="244" spans="1:8" ht="16.5" x14ac:dyDescent="0.25">
      <c r="A244" s="993">
        <v>1</v>
      </c>
      <c r="B244" s="989" t="s">
        <v>269</v>
      </c>
      <c r="C244" s="989" t="s">
        <v>200</v>
      </c>
      <c r="D244" s="993">
        <v>7</v>
      </c>
      <c r="E244" s="993" t="s">
        <v>917</v>
      </c>
      <c r="F244" s="993" t="s">
        <v>917</v>
      </c>
      <c r="G244" s="988" t="s">
        <v>637</v>
      </c>
      <c r="H244" s="569"/>
    </row>
    <row r="245" spans="1:8" ht="16.5" x14ac:dyDescent="0.25">
      <c r="A245" s="993">
        <v>1</v>
      </c>
      <c r="B245" s="989" t="s">
        <v>269</v>
      </c>
      <c r="C245" s="989" t="s">
        <v>203</v>
      </c>
      <c r="D245" s="993">
        <v>0</v>
      </c>
      <c r="E245" s="993" t="s">
        <v>917</v>
      </c>
      <c r="F245" s="993" t="s">
        <v>917</v>
      </c>
      <c r="G245" s="988" t="s">
        <v>637</v>
      </c>
      <c r="H245" s="569"/>
    </row>
    <row r="246" spans="1:8" ht="16.5" customHeight="1" x14ac:dyDescent="0.25">
      <c r="A246" s="993">
        <v>2</v>
      </c>
      <c r="B246" s="989" t="s">
        <v>12</v>
      </c>
      <c r="C246" s="989" t="s">
        <v>191</v>
      </c>
      <c r="D246" s="993" t="s">
        <v>917</v>
      </c>
      <c r="E246" s="993" t="s">
        <v>917</v>
      </c>
      <c r="F246" s="993" t="s">
        <v>917</v>
      </c>
      <c r="G246" s="988" t="s">
        <v>356</v>
      </c>
      <c r="H246" s="569"/>
    </row>
    <row r="247" spans="1:8" ht="33" x14ac:dyDescent="0.25">
      <c r="A247" s="993">
        <v>2</v>
      </c>
      <c r="B247" s="989" t="s">
        <v>12</v>
      </c>
      <c r="C247" s="989" t="s">
        <v>190</v>
      </c>
      <c r="D247" s="993">
        <v>13</v>
      </c>
      <c r="E247" s="991">
        <v>2692.96</v>
      </c>
      <c r="F247" s="989" t="s">
        <v>272</v>
      </c>
      <c r="G247" s="988" t="s">
        <v>356</v>
      </c>
      <c r="H247" s="569"/>
    </row>
    <row r="248" spans="1:8" ht="33" x14ac:dyDescent="0.25">
      <c r="A248" s="993">
        <v>2</v>
      </c>
      <c r="B248" s="989" t="s">
        <v>12</v>
      </c>
      <c r="C248" s="989" t="s">
        <v>189</v>
      </c>
      <c r="D248" s="993">
        <v>11</v>
      </c>
      <c r="E248" s="991">
        <v>4119.34</v>
      </c>
      <c r="F248" s="989" t="s">
        <v>273</v>
      </c>
      <c r="G248" s="988" t="s">
        <v>356</v>
      </c>
      <c r="H248" s="569"/>
    </row>
    <row r="249" spans="1:8" ht="16.5" x14ac:dyDescent="0.25">
      <c r="A249" s="993">
        <v>2</v>
      </c>
      <c r="B249" s="989" t="s">
        <v>12</v>
      </c>
      <c r="C249" s="989" t="s">
        <v>193</v>
      </c>
      <c r="D249" s="993" t="s">
        <v>917</v>
      </c>
      <c r="E249" s="993" t="s">
        <v>917</v>
      </c>
      <c r="F249" s="993" t="s">
        <v>917</v>
      </c>
      <c r="G249" s="988" t="s">
        <v>356</v>
      </c>
      <c r="H249" s="569"/>
    </row>
    <row r="250" spans="1:8" ht="16.5" x14ac:dyDescent="0.25">
      <c r="A250" s="993">
        <v>2</v>
      </c>
      <c r="B250" s="989" t="s">
        <v>12</v>
      </c>
      <c r="C250" s="989" t="s">
        <v>282</v>
      </c>
      <c r="D250" s="993" t="s">
        <v>917</v>
      </c>
      <c r="E250" s="993" t="s">
        <v>917</v>
      </c>
      <c r="F250" s="993" t="s">
        <v>917</v>
      </c>
      <c r="G250" s="988" t="s">
        <v>356</v>
      </c>
      <c r="H250" s="569"/>
    </row>
    <row r="251" spans="1:8" ht="16.5" x14ac:dyDescent="0.25">
      <c r="A251" s="993">
        <v>2</v>
      </c>
      <c r="B251" s="989" t="s">
        <v>12</v>
      </c>
      <c r="C251" s="989" t="s">
        <v>243</v>
      </c>
      <c r="D251" s="993" t="s">
        <v>917</v>
      </c>
      <c r="E251" s="993" t="s">
        <v>917</v>
      </c>
      <c r="F251" s="993" t="s">
        <v>917</v>
      </c>
      <c r="G251" s="988" t="s">
        <v>356</v>
      </c>
      <c r="H251" s="569"/>
    </row>
    <row r="252" spans="1:8" ht="16.5" x14ac:dyDescent="0.25">
      <c r="A252" s="993">
        <v>2</v>
      </c>
      <c r="B252" s="989" t="s">
        <v>12</v>
      </c>
      <c r="C252" s="989" t="s">
        <v>200</v>
      </c>
      <c r="D252" s="993">
        <v>63</v>
      </c>
      <c r="E252" s="993" t="s">
        <v>917</v>
      </c>
      <c r="F252" s="993" t="s">
        <v>917</v>
      </c>
      <c r="G252" s="988" t="s">
        <v>356</v>
      </c>
      <c r="H252" s="569"/>
    </row>
    <row r="253" spans="1:8" ht="16.5" x14ac:dyDescent="0.25">
      <c r="A253" s="993">
        <v>2</v>
      </c>
      <c r="B253" s="989" t="s">
        <v>12</v>
      </c>
      <c r="C253" s="989" t="s">
        <v>203</v>
      </c>
      <c r="D253" s="993">
        <v>136</v>
      </c>
      <c r="E253" s="993" t="s">
        <v>917</v>
      </c>
      <c r="F253" s="993" t="s">
        <v>917</v>
      </c>
      <c r="G253" s="988" t="s">
        <v>356</v>
      </c>
      <c r="H253" s="569"/>
    </row>
    <row r="254" spans="1:8" ht="16.5" customHeight="1" x14ac:dyDescent="0.25">
      <c r="A254" s="993">
        <v>2</v>
      </c>
      <c r="B254" s="989" t="s">
        <v>19</v>
      </c>
      <c r="C254" s="989" t="s">
        <v>191</v>
      </c>
      <c r="D254" s="993" t="s">
        <v>917</v>
      </c>
      <c r="E254" s="993" t="s">
        <v>917</v>
      </c>
      <c r="F254" s="993" t="s">
        <v>917</v>
      </c>
      <c r="G254" s="988" t="s">
        <v>357</v>
      </c>
      <c r="H254" s="569"/>
    </row>
    <row r="255" spans="1:8" ht="33" x14ac:dyDescent="0.25">
      <c r="A255" s="993">
        <v>2</v>
      </c>
      <c r="B255" s="989" t="s">
        <v>19</v>
      </c>
      <c r="C255" s="989" t="s">
        <v>190</v>
      </c>
      <c r="D255" s="993">
        <v>8</v>
      </c>
      <c r="E255" s="991">
        <v>1074.2</v>
      </c>
      <c r="F255" s="989" t="s">
        <v>275</v>
      </c>
      <c r="G255" s="988" t="s">
        <v>357</v>
      </c>
      <c r="H255" s="569"/>
    </row>
    <row r="256" spans="1:8" ht="16.5" x14ac:dyDescent="0.25">
      <c r="A256" s="993">
        <v>2</v>
      </c>
      <c r="B256" s="989" t="s">
        <v>19</v>
      </c>
      <c r="C256" s="989" t="s">
        <v>189</v>
      </c>
      <c r="D256" s="993">
        <v>2</v>
      </c>
      <c r="E256" s="991">
        <v>537.91000000000008</v>
      </c>
      <c r="F256" s="989" t="s">
        <v>274</v>
      </c>
      <c r="G256" s="988" t="s">
        <v>357</v>
      </c>
      <c r="H256" s="569"/>
    </row>
    <row r="257" spans="1:8" ht="16.5" x14ac:dyDescent="0.25">
      <c r="A257" s="993">
        <v>2</v>
      </c>
      <c r="B257" s="989" t="s">
        <v>19</v>
      </c>
      <c r="C257" s="989" t="s">
        <v>193</v>
      </c>
      <c r="D257" s="993" t="s">
        <v>917</v>
      </c>
      <c r="E257" s="993" t="s">
        <v>917</v>
      </c>
      <c r="F257" s="993" t="s">
        <v>917</v>
      </c>
      <c r="G257" s="988" t="s">
        <v>357</v>
      </c>
      <c r="H257" s="569"/>
    </row>
    <row r="258" spans="1:8" ht="16.5" x14ac:dyDescent="0.25">
      <c r="A258" s="993">
        <v>2</v>
      </c>
      <c r="B258" s="989" t="s">
        <v>19</v>
      </c>
      <c r="C258" s="989" t="s">
        <v>282</v>
      </c>
      <c r="D258" s="993" t="s">
        <v>917</v>
      </c>
      <c r="E258" s="993" t="s">
        <v>917</v>
      </c>
      <c r="F258" s="993" t="s">
        <v>917</v>
      </c>
      <c r="G258" s="988" t="s">
        <v>357</v>
      </c>
      <c r="H258" s="569"/>
    </row>
    <row r="259" spans="1:8" ht="16.5" x14ac:dyDescent="0.25">
      <c r="A259" s="993">
        <v>2</v>
      </c>
      <c r="B259" s="989" t="s">
        <v>19</v>
      </c>
      <c r="C259" s="989" t="s">
        <v>243</v>
      </c>
      <c r="D259" s="993" t="s">
        <v>917</v>
      </c>
      <c r="E259" s="993" t="s">
        <v>917</v>
      </c>
      <c r="F259" s="993" t="s">
        <v>917</v>
      </c>
      <c r="G259" s="988" t="s">
        <v>357</v>
      </c>
      <c r="H259" s="569"/>
    </row>
    <row r="260" spans="1:8" ht="16.5" x14ac:dyDescent="0.25">
      <c r="A260" s="993">
        <v>2</v>
      </c>
      <c r="B260" s="989" t="s">
        <v>19</v>
      </c>
      <c r="C260" s="989" t="s">
        <v>200</v>
      </c>
      <c r="D260" s="993">
        <v>8</v>
      </c>
      <c r="E260" s="993" t="s">
        <v>917</v>
      </c>
      <c r="F260" s="993" t="s">
        <v>917</v>
      </c>
      <c r="G260" s="988" t="s">
        <v>357</v>
      </c>
      <c r="H260" s="569"/>
    </row>
    <row r="261" spans="1:8" ht="16.5" x14ac:dyDescent="0.25">
      <c r="A261" s="993">
        <v>2</v>
      </c>
      <c r="B261" s="989" t="s">
        <v>19</v>
      </c>
      <c r="C261" s="989" t="s">
        <v>203</v>
      </c>
      <c r="D261" s="993">
        <v>55</v>
      </c>
      <c r="E261" s="993" t="s">
        <v>917</v>
      </c>
      <c r="F261" s="993" t="s">
        <v>917</v>
      </c>
      <c r="G261" s="988" t="s">
        <v>357</v>
      </c>
      <c r="H261" s="569"/>
    </row>
    <row r="262" spans="1:8" ht="16.5" customHeight="1" x14ac:dyDescent="0.25">
      <c r="A262" s="993">
        <v>2</v>
      </c>
      <c r="B262" s="989" t="s">
        <v>25</v>
      </c>
      <c r="C262" s="989" t="s">
        <v>191</v>
      </c>
      <c r="D262" s="993" t="s">
        <v>917</v>
      </c>
      <c r="E262" s="993" t="s">
        <v>917</v>
      </c>
      <c r="F262" s="993" t="s">
        <v>917</v>
      </c>
      <c r="G262" s="988" t="s">
        <v>358</v>
      </c>
      <c r="H262" s="569"/>
    </row>
    <row r="263" spans="1:8" ht="16.5" x14ac:dyDescent="0.25">
      <c r="A263" s="993">
        <v>2</v>
      </c>
      <c r="B263" s="989" t="s">
        <v>25</v>
      </c>
      <c r="C263" s="989" t="s">
        <v>190</v>
      </c>
      <c r="D263" s="993">
        <v>4</v>
      </c>
      <c r="E263" s="991">
        <v>652.92999999999995</v>
      </c>
      <c r="F263" s="989" t="s">
        <v>276</v>
      </c>
      <c r="G263" s="988" t="s">
        <v>358</v>
      </c>
      <c r="H263" s="569"/>
    </row>
    <row r="264" spans="1:8" ht="16.5" x14ac:dyDescent="0.25">
      <c r="A264" s="993">
        <v>2</v>
      </c>
      <c r="B264" s="989" t="s">
        <v>25</v>
      </c>
      <c r="C264" s="989" t="s">
        <v>189</v>
      </c>
      <c r="D264" s="993">
        <v>6</v>
      </c>
      <c r="E264" s="991">
        <v>686.31000000000006</v>
      </c>
      <c r="F264" s="989" t="s">
        <v>277</v>
      </c>
      <c r="G264" s="988" t="s">
        <v>358</v>
      </c>
      <c r="H264" s="569"/>
    </row>
    <row r="265" spans="1:8" ht="16.5" x14ac:dyDescent="0.25">
      <c r="A265" s="993">
        <v>2</v>
      </c>
      <c r="B265" s="989" t="s">
        <v>25</v>
      </c>
      <c r="C265" s="989" t="s">
        <v>193</v>
      </c>
      <c r="D265" s="993" t="s">
        <v>917</v>
      </c>
      <c r="E265" s="993" t="s">
        <v>917</v>
      </c>
      <c r="F265" s="993" t="s">
        <v>917</v>
      </c>
      <c r="G265" s="988" t="s">
        <v>358</v>
      </c>
      <c r="H265" s="569"/>
    </row>
    <row r="266" spans="1:8" ht="16.5" x14ac:dyDescent="0.25">
      <c r="A266" s="993">
        <v>2</v>
      </c>
      <c r="B266" s="989" t="s">
        <v>25</v>
      </c>
      <c r="C266" s="989" t="s">
        <v>282</v>
      </c>
      <c r="D266" s="993" t="s">
        <v>917</v>
      </c>
      <c r="E266" s="993" t="s">
        <v>917</v>
      </c>
      <c r="F266" s="993" t="s">
        <v>917</v>
      </c>
      <c r="G266" s="988" t="s">
        <v>358</v>
      </c>
      <c r="H266" s="569"/>
    </row>
    <row r="267" spans="1:8" ht="16.5" x14ac:dyDescent="0.25">
      <c r="A267" s="993">
        <v>2</v>
      </c>
      <c r="B267" s="989" t="s">
        <v>25</v>
      </c>
      <c r="C267" s="989" t="s">
        <v>243</v>
      </c>
      <c r="D267" s="993" t="s">
        <v>917</v>
      </c>
      <c r="E267" s="993" t="s">
        <v>917</v>
      </c>
      <c r="F267" s="993" t="s">
        <v>917</v>
      </c>
      <c r="G267" s="988" t="s">
        <v>358</v>
      </c>
      <c r="H267" s="569"/>
    </row>
    <row r="268" spans="1:8" ht="16.5" x14ac:dyDescent="0.25">
      <c r="A268" s="993">
        <v>2</v>
      </c>
      <c r="B268" s="989" t="s">
        <v>25</v>
      </c>
      <c r="C268" s="989" t="s">
        <v>200</v>
      </c>
      <c r="D268" s="993">
        <v>8</v>
      </c>
      <c r="E268" s="993" t="s">
        <v>917</v>
      </c>
      <c r="F268" s="993" t="s">
        <v>917</v>
      </c>
      <c r="G268" s="988" t="s">
        <v>358</v>
      </c>
      <c r="H268" s="569"/>
    </row>
    <row r="269" spans="1:8" ht="16.5" x14ac:dyDescent="0.25">
      <c r="A269" s="993">
        <v>2</v>
      </c>
      <c r="B269" s="989" t="s">
        <v>25</v>
      </c>
      <c r="C269" s="989" t="s">
        <v>201</v>
      </c>
      <c r="D269" s="993">
        <v>56</v>
      </c>
      <c r="E269" s="993" t="s">
        <v>917</v>
      </c>
      <c r="F269" s="993" t="s">
        <v>917</v>
      </c>
      <c r="G269" s="988" t="s">
        <v>358</v>
      </c>
      <c r="H269" s="569"/>
    </row>
    <row r="270" spans="1:8" ht="16.5" customHeight="1" x14ac:dyDescent="0.25">
      <c r="A270" s="993">
        <v>2</v>
      </c>
      <c r="B270" s="989" t="s">
        <v>30</v>
      </c>
      <c r="C270" s="989" t="s">
        <v>191</v>
      </c>
      <c r="D270" s="993" t="s">
        <v>917</v>
      </c>
      <c r="E270" s="993" t="s">
        <v>917</v>
      </c>
      <c r="F270" s="993" t="s">
        <v>917</v>
      </c>
      <c r="G270" s="988" t="s">
        <v>359</v>
      </c>
      <c r="H270" s="569"/>
    </row>
    <row r="271" spans="1:8" ht="16.5" x14ac:dyDescent="0.25">
      <c r="A271" s="993">
        <v>2</v>
      </c>
      <c r="B271" s="989" t="s">
        <v>30</v>
      </c>
      <c r="C271" s="989" t="s">
        <v>190</v>
      </c>
      <c r="D271" s="993">
        <v>1</v>
      </c>
      <c r="E271" s="991">
        <v>277.97000000000003</v>
      </c>
      <c r="F271" s="993" t="s">
        <v>917</v>
      </c>
      <c r="G271" s="988" t="s">
        <v>359</v>
      </c>
      <c r="H271" s="569"/>
    </row>
    <row r="272" spans="1:8" ht="16.5" x14ac:dyDescent="0.25">
      <c r="A272" s="993">
        <v>2</v>
      </c>
      <c r="B272" s="989" t="s">
        <v>30</v>
      </c>
      <c r="C272" s="989" t="s">
        <v>189</v>
      </c>
      <c r="D272" s="993">
        <v>3</v>
      </c>
      <c r="E272" s="991">
        <v>48.73</v>
      </c>
      <c r="F272" s="989" t="s">
        <v>787</v>
      </c>
      <c r="G272" s="988" t="s">
        <v>359</v>
      </c>
      <c r="H272" s="569"/>
    </row>
    <row r="273" spans="1:8" ht="16.5" x14ac:dyDescent="0.25">
      <c r="A273" s="993">
        <v>2</v>
      </c>
      <c r="B273" s="989" t="s">
        <v>30</v>
      </c>
      <c r="C273" s="989" t="s">
        <v>193</v>
      </c>
      <c r="D273" s="993" t="s">
        <v>917</v>
      </c>
      <c r="E273" s="993" t="s">
        <v>917</v>
      </c>
      <c r="F273" s="993" t="s">
        <v>917</v>
      </c>
      <c r="G273" s="988" t="s">
        <v>359</v>
      </c>
      <c r="H273" s="569"/>
    </row>
    <row r="274" spans="1:8" ht="16.5" x14ac:dyDescent="0.25">
      <c r="A274" s="993">
        <v>2</v>
      </c>
      <c r="B274" s="989" t="s">
        <v>30</v>
      </c>
      <c r="C274" s="989" t="s">
        <v>282</v>
      </c>
      <c r="D274" s="993" t="s">
        <v>917</v>
      </c>
      <c r="E274" s="993" t="s">
        <v>917</v>
      </c>
      <c r="F274" s="993" t="s">
        <v>917</v>
      </c>
      <c r="G274" s="988" t="s">
        <v>359</v>
      </c>
      <c r="H274" s="569"/>
    </row>
    <row r="275" spans="1:8" ht="16.5" x14ac:dyDescent="0.25">
      <c r="A275" s="993">
        <v>2</v>
      </c>
      <c r="B275" s="989" t="s">
        <v>30</v>
      </c>
      <c r="C275" s="989" t="s">
        <v>243</v>
      </c>
      <c r="D275" s="993" t="s">
        <v>917</v>
      </c>
      <c r="E275" s="993" t="s">
        <v>917</v>
      </c>
      <c r="F275" s="993" t="s">
        <v>917</v>
      </c>
      <c r="G275" s="988" t="s">
        <v>359</v>
      </c>
      <c r="H275" s="569"/>
    </row>
    <row r="276" spans="1:8" ht="16.5" x14ac:dyDescent="0.25">
      <c r="A276" s="993">
        <v>2</v>
      </c>
      <c r="B276" s="989" t="s">
        <v>30</v>
      </c>
      <c r="C276" s="989" t="s">
        <v>200</v>
      </c>
      <c r="D276" s="993">
        <v>2</v>
      </c>
      <c r="E276" s="993" t="s">
        <v>917</v>
      </c>
      <c r="F276" s="993" t="s">
        <v>917</v>
      </c>
      <c r="G276" s="988" t="s">
        <v>359</v>
      </c>
      <c r="H276" s="569"/>
    </row>
    <row r="277" spans="1:8" ht="16.5" x14ac:dyDescent="0.25">
      <c r="A277" s="993">
        <v>2</v>
      </c>
      <c r="B277" s="989" t="s">
        <v>30</v>
      </c>
      <c r="C277" s="989" t="s">
        <v>203</v>
      </c>
      <c r="D277" s="993">
        <v>16</v>
      </c>
      <c r="E277" s="993" t="s">
        <v>917</v>
      </c>
      <c r="F277" s="993" t="s">
        <v>917</v>
      </c>
      <c r="G277" s="988" t="s">
        <v>359</v>
      </c>
      <c r="H277" s="569"/>
    </row>
    <row r="278" spans="1:8" ht="16.5" customHeight="1" x14ac:dyDescent="0.25">
      <c r="A278" s="993">
        <v>2</v>
      </c>
      <c r="B278" s="989" t="s">
        <v>37</v>
      </c>
      <c r="C278" s="989" t="s">
        <v>191</v>
      </c>
      <c r="D278" s="993" t="s">
        <v>917</v>
      </c>
      <c r="E278" s="993" t="s">
        <v>917</v>
      </c>
      <c r="F278" s="993" t="s">
        <v>917</v>
      </c>
      <c r="G278" s="988" t="s">
        <v>370</v>
      </c>
      <c r="H278" s="569"/>
    </row>
    <row r="279" spans="1:8" ht="16.5" x14ac:dyDescent="0.25">
      <c r="A279" s="993">
        <v>2</v>
      </c>
      <c r="B279" s="989" t="s">
        <v>37</v>
      </c>
      <c r="C279" s="989" t="s">
        <v>190</v>
      </c>
      <c r="D279" s="993">
        <v>3</v>
      </c>
      <c r="E279" s="991">
        <v>743.26300000000003</v>
      </c>
      <c r="F279" s="989" t="s">
        <v>278</v>
      </c>
      <c r="G279" s="988" t="s">
        <v>370</v>
      </c>
      <c r="H279" s="569"/>
    </row>
    <row r="280" spans="1:8" ht="16.5" x14ac:dyDescent="0.25">
      <c r="A280" s="993">
        <v>2</v>
      </c>
      <c r="B280" s="989" t="s">
        <v>37</v>
      </c>
      <c r="C280" s="989" t="s">
        <v>189</v>
      </c>
      <c r="D280" s="993">
        <v>3</v>
      </c>
      <c r="E280" s="991">
        <v>878.09999999999991</v>
      </c>
      <c r="F280" s="989" t="s">
        <v>788</v>
      </c>
      <c r="G280" s="988" t="s">
        <v>370</v>
      </c>
      <c r="H280" s="569"/>
    </row>
    <row r="281" spans="1:8" ht="16.5" x14ac:dyDescent="0.25">
      <c r="A281" s="993">
        <v>2</v>
      </c>
      <c r="B281" s="989" t="s">
        <v>37</v>
      </c>
      <c r="C281" s="989" t="s">
        <v>193</v>
      </c>
      <c r="D281" s="993" t="s">
        <v>917</v>
      </c>
      <c r="E281" s="993" t="s">
        <v>917</v>
      </c>
      <c r="F281" s="993" t="s">
        <v>917</v>
      </c>
      <c r="G281" s="988" t="s">
        <v>370</v>
      </c>
      <c r="H281" s="569"/>
    </row>
    <row r="282" spans="1:8" ht="16.5" x14ac:dyDescent="0.25">
      <c r="A282" s="993">
        <v>2</v>
      </c>
      <c r="B282" s="989" t="s">
        <v>37</v>
      </c>
      <c r="C282" s="989" t="s">
        <v>282</v>
      </c>
      <c r="D282" s="993" t="s">
        <v>917</v>
      </c>
      <c r="E282" s="993" t="s">
        <v>917</v>
      </c>
      <c r="F282" s="993" t="s">
        <v>917</v>
      </c>
      <c r="G282" s="988" t="s">
        <v>370</v>
      </c>
      <c r="H282" s="569"/>
    </row>
    <row r="283" spans="1:8" ht="16.5" x14ac:dyDescent="0.25">
      <c r="A283" s="993">
        <v>2</v>
      </c>
      <c r="B283" s="989" t="s">
        <v>37</v>
      </c>
      <c r="C283" s="989" t="s">
        <v>243</v>
      </c>
      <c r="D283" s="993" t="s">
        <v>917</v>
      </c>
      <c r="E283" s="993" t="s">
        <v>917</v>
      </c>
      <c r="F283" s="993" t="s">
        <v>917</v>
      </c>
      <c r="G283" s="988" t="s">
        <v>370</v>
      </c>
      <c r="H283" s="569"/>
    </row>
    <row r="284" spans="1:8" ht="16.5" x14ac:dyDescent="0.25">
      <c r="A284" s="993">
        <v>2</v>
      </c>
      <c r="B284" s="989" t="s">
        <v>37</v>
      </c>
      <c r="C284" s="989" t="s">
        <v>200</v>
      </c>
      <c r="D284" s="993">
        <v>3</v>
      </c>
      <c r="E284" s="993" t="s">
        <v>917</v>
      </c>
      <c r="F284" s="993" t="s">
        <v>917</v>
      </c>
      <c r="G284" s="988" t="s">
        <v>370</v>
      </c>
      <c r="H284" s="569"/>
    </row>
    <row r="285" spans="1:8" ht="16.5" x14ac:dyDescent="0.25">
      <c r="A285" s="993">
        <v>2</v>
      </c>
      <c r="B285" s="989" t="s">
        <v>37</v>
      </c>
      <c r="C285" s="989" t="s">
        <v>203</v>
      </c>
      <c r="D285" s="993">
        <v>8</v>
      </c>
      <c r="E285" s="993" t="s">
        <v>917</v>
      </c>
      <c r="F285" s="993" t="s">
        <v>917</v>
      </c>
      <c r="G285" s="988" t="s">
        <v>370</v>
      </c>
      <c r="H285" s="569"/>
    </row>
    <row r="286" spans="1:8" ht="16.5" customHeight="1" x14ac:dyDescent="0.25">
      <c r="A286" s="993">
        <v>2</v>
      </c>
      <c r="B286" s="989" t="s">
        <v>44</v>
      </c>
      <c r="C286" s="989" t="s">
        <v>191</v>
      </c>
      <c r="D286" s="993" t="s">
        <v>917</v>
      </c>
      <c r="E286" s="993" t="s">
        <v>917</v>
      </c>
      <c r="F286" s="993" t="s">
        <v>917</v>
      </c>
      <c r="G286" s="988" t="s">
        <v>360</v>
      </c>
      <c r="H286" s="569"/>
    </row>
    <row r="287" spans="1:8" ht="33" x14ac:dyDescent="0.25">
      <c r="A287" s="993">
        <v>2</v>
      </c>
      <c r="B287" s="989" t="s">
        <v>44</v>
      </c>
      <c r="C287" s="989" t="s">
        <v>190</v>
      </c>
      <c r="D287" s="993">
        <v>10</v>
      </c>
      <c r="E287" s="991">
        <v>768.15000000000009</v>
      </c>
      <c r="F287" s="989" t="s">
        <v>279</v>
      </c>
      <c r="G287" s="988" t="s">
        <v>360</v>
      </c>
      <c r="H287" s="569"/>
    </row>
    <row r="288" spans="1:8" ht="16.5" x14ac:dyDescent="0.25">
      <c r="A288" s="993">
        <v>2</v>
      </c>
      <c r="B288" s="989" t="s">
        <v>44</v>
      </c>
      <c r="C288" s="989" t="s">
        <v>189</v>
      </c>
      <c r="D288" s="993">
        <v>4</v>
      </c>
      <c r="E288" s="991">
        <v>951</v>
      </c>
      <c r="F288" s="989" t="s">
        <v>280</v>
      </c>
      <c r="G288" s="988" t="s">
        <v>360</v>
      </c>
      <c r="H288" s="569"/>
    </row>
    <row r="289" spans="1:8" ht="16.5" x14ac:dyDescent="0.25">
      <c r="A289" s="993">
        <v>2</v>
      </c>
      <c r="B289" s="989" t="s">
        <v>44</v>
      </c>
      <c r="C289" s="989" t="s">
        <v>193</v>
      </c>
      <c r="D289" s="993" t="s">
        <v>917</v>
      </c>
      <c r="E289" s="993" t="s">
        <v>917</v>
      </c>
      <c r="F289" s="993" t="s">
        <v>917</v>
      </c>
      <c r="G289" s="988" t="s">
        <v>360</v>
      </c>
      <c r="H289" s="569"/>
    </row>
    <row r="290" spans="1:8" ht="16.5" x14ac:dyDescent="0.25">
      <c r="A290" s="993">
        <v>2</v>
      </c>
      <c r="B290" s="989" t="s">
        <v>44</v>
      </c>
      <c r="C290" s="989" t="s">
        <v>282</v>
      </c>
      <c r="D290" s="993">
        <v>1</v>
      </c>
      <c r="E290" s="993" t="s">
        <v>917</v>
      </c>
      <c r="F290" s="993" t="s">
        <v>917</v>
      </c>
      <c r="G290" s="988" t="s">
        <v>360</v>
      </c>
      <c r="H290" s="569"/>
    </row>
    <row r="291" spans="1:8" ht="16.5" x14ac:dyDescent="0.25">
      <c r="A291" s="993">
        <v>2</v>
      </c>
      <c r="B291" s="989" t="s">
        <v>44</v>
      </c>
      <c r="C291" s="989" t="s">
        <v>243</v>
      </c>
      <c r="D291" s="993" t="s">
        <v>917</v>
      </c>
      <c r="E291" s="993" t="s">
        <v>917</v>
      </c>
      <c r="F291" s="993" t="s">
        <v>917</v>
      </c>
      <c r="G291" s="988" t="s">
        <v>360</v>
      </c>
      <c r="H291" s="569"/>
    </row>
    <row r="292" spans="1:8" ht="16.5" x14ac:dyDescent="0.25">
      <c r="A292" s="993">
        <v>2</v>
      </c>
      <c r="B292" s="989" t="s">
        <v>44</v>
      </c>
      <c r="C292" s="989" t="s">
        <v>200</v>
      </c>
      <c r="D292" s="993">
        <v>27</v>
      </c>
      <c r="E292" s="993" t="s">
        <v>917</v>
      </c>
      <c r="F292" s="993" t="s">
        <v>917</v>
      </c>
      <c r="G292" s="988" t="s">
        <v>360</v>
      </c>
      <c r="H292" s="569"/>
    </row>
    <row r="293" spans="1:8" ht="16.5" x14ac:dyDescent="0.25">
      <c r="A293" s="993">
        <v>2</v>
      </c>
      <c r="B293" s="989" t="s">
        <v>44</v>
      </c>
      <c r="C293" s="989" t="s">
        <v>203</v>
      </c>
      <c r="D293" s="993">
        <v>66</v>
      </c>
      <c r="E293" s="993" t="s">
        <v>917</v>
      </c>
      <c r="F293" s="993" t="s">
        <v>917</v>
      </c>
      <c r="G293" s="988" t="s">
        <v>360</v>
      </c>
      <c r="H293" s="569"/>
    </row>
    <row r="294" spans="1:8" ht="16.5" customHeight="1" x14ac:dyDescent="0.25">
      <c r="A294" s="993">
        <v>2</v>
      </c>
      <c r="B294" s="989" t="s">
        <v>51</v>
      </c>
      <c r="C294" s="989" t="s">
        <v>191</v>
      </c>
      <c r="D294" s="993" t="s">
        <v>917</v>
      </c>
      <c r="E294" s="993" t="s">
        <v>917</v>
      </c>
      <c r="F294" s="993" t="s">
        <v>917</v>
      </c>
      <c r="G294" s="988" t="s">
        <v>361</v>
      </c>
      <c r="H294" s="569"/>
    </row>
    <row r="295" spans="1:8" ht="33" x14ac:dyDescent="0.25">
      <c r="A295" s="993">
        <v>2</v>
      </c>
      <c r="B295" s="989" t="s">
        <v>51</v>
      </c>
      <c r="C295" s="989" t="s">
        <v>190</v>
      </c>
      <c r="D295" s="993" t="s">
        <v>917</v>
      </c>
      <c r="E295" s="991">
        <v>1598.22</v>
      </c>
      <c r="F295" s="989" t="s">
        <v>362</v>
      </c>
      <c r="G295" s="988" t="s">
        <v>361</v>
      </c>
      <c r="H295" s="569"/>
    </row>
    <row r="296" spans="1:8" ht="16.5" x14ac:dyDescent="0.25">
      <c r="A296" s="993">
        <v>2</v>
      </c>
      <c r="B296" s="989" t="s">
        <v>51</v>
      </c>
      <c r="C296" s="989" t="s">
        <v>189</v>
      </c>
      <c r="D296" s="993" t="s">
        <v>917</v>
      </c>
      <c r="E296" s="991">
        <v>895.09</v>
      </c>
      <c r="F296" s="989" t="s">
        <v>281</v>
      </c>
      <c r="G296" s="988" t="s">
        <v>361</v>
      </c>
      <c r="H296" s="569"/>
    </row>
    <row r="297" spans="1:8" ht="16.5" x14ac:dyDescent="0.25">
      <c r="A297" s="993">
        <v>2</v>
      </c>
      <c r="B297" s="989" t="s">
        <v>51</v>
      </c>
      <c r="C297" s="989" t="s">
        <v>193</v>
      </c>
      <c r="D297" s="993" t="s">
        <v>917</v>
      </c>
      <c r="E297" s="993" t="s">
        <v>917</v>
      </c>
      <c r="F297" s="993" t="s">
        <v>917</v>
      </c>
      <c r="G297" s="988" t="s">
        <v>361</v>
      </c>
      <c r="H297" s="569"/>
    </row>
    <row r="298" spans="1:8" ht="16.5" x14ac:dyDescent="0.25">
      <c r="A298" s="993">
        <v>2</v>
      </c>
      <c r="B298" s="989" t="s">
        <v>51</v>
      </c>
      <c r="C298" s="989" t="s">
        <v>282</v>
      </c>
      <c r="D298" s="993">
        <v>1</v>
      </c>
      <c r="E298" s="993" t="s">
        <v>917</v>
      </c>
      <c r="F298" s="989">
        <v>39</v>
      </c>
      <c r="G298" s="988" t="s">
        <v>361</v>
      </c>
      <c r="H298" s="569"/>
    </row>
    <row r="299" spans="1:8" ht="16.5" x14ac:dyDescent="0.25">
      <c r="A299" s="993">
        <v>2</v>
      </c>
      <c r="B299" s="989" t="s">
        <v>51</v>
      </c>
      <c r="C299" s="989" t="s">
        <v>243</v>
      </c>
      <c r="D299" s="993" t="s">
        <v>917</v>
      </c>
      <c r="E299" s="993" t="s">
        <v>917</v>
      </c>
      <c r="F299" s="993" t="s">
        <v>917</v>
      </c>
      <c r="G299" s="988" t="s">
        <v>361</v>
      </c>
      <c r="H299" s="569"/>
    </row>
    <row r="300" spans="1:8" ht="16.5" x14ac:dyDescent="0.25">
      <c r="A300" s="993">
        <v>2</v>
      </c>
      <c r="B300" s="989" t="s">
        <v>51</v>
      </c>
      <c r="C300" s="989" t="s">
        <v>200</v>
      </c>
      <c r="D300" s="993">
        <v>36</v>
      </c>
      <c r="E300" s="993" t="s">
        <v>917</v>
      </c>
      <c r="F300" s="993" t="s">
        <v>917</v>
      </c>
      <c r="G300" s="988" t="s">
        <v>361</v>
      </c>
      <c r="H300" s="569"/>
    </row>
    <row r="301" spans="1:8" ht="16.5" x14ac:dyDescent="0.25">
      <c r="A301" s="993">
        <v>2</v>
      </c>
      <c r="B301" s="989" t="s">
        <v>51</v>
      </c>
      <c r="C301" s="989" t="s">
        <v>203</v>
      </c>
      <c r="D301" s="993">
        <v>71</v>
      </c>
      <c r="E301" s="993" t="s">
        <v>917</v>
      </c>
      <c r="F301" s="993" t="s">
        <v>917</v>
      </c>
      <c r="G301" s="988" t="s">
        <v>361</v>
      </c>
      <c r="H301" s="569"/>
    </row>
    <row r="302" spans="1:8" ht="16.5" customHeight="1" x14ac:dyDescent="0.25">
      <c r="A302" s="993">
        <v>2</v>
      </c>
      <c r="B302" s="989" t="s">
        <v>58</v>
      </c>
      <c r="C302" s="989" t="s">
        <v>191</v>
      </c>
      <c r="D302" s="993" t="s">
        <v>917</v>
      </c>
      <c r="E302" s="993" t="s">
        <v>917</v>
      </c>
      <c r="F302" s="993" t="s">
        <v>917</v>
      </c>
      <c r="G302" s="988" t="s">
        <v>364</v>
      </c>
      <c r="H302" s="569"/>
    </row>
    <row r="303" spans="1:8" ht="16.5" x14ac:dyDescent="0.25">
      <c r="A303" s="993">
        <v>2</v>
      </c>
      <c r="B303" s="989" t="s">
        <v>58</v>
      </c>
      <c r="C303" s="989" t="s">
        <v>190</v>
      </c>
      <c r="D303" s="993">
        <v>1</v>
      </c>
      <c r="E303" s="991">
        <v>156.44999999999999</v>
      </c>
      <c r="F303" s="989" t="s">
        <v>363</v>
      </c>
      <c r="G303" s="988" t="s">
        <v>364</v>
      </c>
      <c r="H303" s="569"/>
    </row>
    <row r="304" spans="1:8" ht="16.5" x14ac:dyDescent="0.25">
      <c r="A304" s="993">
        <v>2</v>
      </c>
      <c r="B304" s="989" t="s">
        <v>58</v>
      </c>
      <c r="C304" s="989" t="s">
        <v>189</v>
      </c>
      <c r="D304" s="993">
        <v>1</v>
      </c>
      <c r="E304" s="991">
        <v>321.33</v>
      </c>
      <c r="F304" s="989">
        <v>42</v>
      </c>
      <c r="G304" s="988" t="s">
        <v>364</v>
      </c>
      <c r="H304" s="569"/>
    </row>
    <row r="305" spans="1:8" ht="16.5" x14ac:dyDescent="0.25">
      <c r="A305" s="993">
        <v>2</v>
      </c>
      <c r="B305" s="989" t="s">
        <v>58</v>
      </c>
      <c r="C305" s="989" t="s">
        <v>193</v>
      </c>
      <c r="D305" s="993" t="s">
        <v>917</v>
      </c>
      <c r="E305" s="993" t="s">
        <v>917</v>
      </c>
      <c r="F305" s="993" t="s">
        <v>917</v>
      </c>
      <c r="G305" s="988" t="s">
        <v>364</v>
      </c>
      <c r="H305" s="569"/>
    </row>
    <row r="306" spans="1:8" ht="16.5" x14ac:dyDescent="0.25">
      <c r="A306" s="993">
        <v>2</v>
      </c>
      <c r="B306" s="989" t="s">
        <v>58</v>
      </c>
      <c r="C306" s="989" t="s">
        <v>282</v>
      </c>
      <c r="D306" s="993">
        <v>1</v>
      </c>
      <c r="E306" s="993" t="s">
        <v>917</v>
      </c>
      <c r="F306" s="989">
        <v>39</v>
      </c>
      <c r="G306" s="988" t="s">
        <v>364</v>
      </c>
      <c r="H306" s="569"/>
    </row>
    <row r="307" spans="1:8" ht="16.5" x14ac:dyDescent="0.25">
      <c r="A307" s="993">
        <v>2</v>
      </c>
      <c r="B307" s="989" t="s">
        <v>58</v>
      </c>
      <c r="C307" s="989" t="s">
        <v>243</v>
      </c>
      <c r="D307" s="993" t="s">
        <v>917</v>
      </c>
      <c r="E307" s="993" t="s">
        <v>917</v>
      </c>
      <c r="F307" s="993" t="s">
        <v>917</v>
      </c>
      <c r="G307" s="988" t="s">
        <v>364</v>
      </c>
      <c r="H307" s="569"/>
    </row>
    <row r="308" spans="1:8" ht="16.5" x14ac:dyDescent="0.25">
      <c r="A308" s="993">
        <v>2</v>
      </c>
      <c r="B308" s="989" t="s">
        <v>58</v>
      </c>
      <c r="C308" s="989" t="s">
        <v>200</v>
      </c>
      <c r="D308" s="993">
        <v>3</v>
      </c>
      <c r="E308" s="993" t="s">
        <v>917</v>
      </c>
      <c r="F308" s="993" t="s">
        <v>917</v>
      </c>
      <c r="G308" s="988" t="s">
        <v>364</v>
      </c>
      <c r="H308" s="569"/>
    </row>
    <row r="309" spans="1:8" ht="16.5" x14ac:dyDescent="0.25">
      <c r="A309" s="993">
        <v>2</v>
      </c>
      <c r="B309" s="989" t="s">
        <v>58</v>
      </c>
      <c r="C309" s="989" t="s">
        <v>203</v>
      </c>
      <c r="D309" s="993">
        <v>10</v>
      </c>
      <c r="E309" s="993" t="s">
        <v>917</v>
      </c>
      <c r="F309" s="993" t="s">
        <v>917</v>
      </c>
      <c r="G309" s="988" t="s">
        <v>364</v>
      </c>
      <c r="H309" s="569"/>
    </row>
    <row r="310" spans="1:8" ht="16.5" customHeight="1" x14ac:dyDescent="0.25">
      <c r="A310" s="993">
        <v>2</v>
      </c>
      <c r="B310" s="989" t="s">
        <v>64</v>
      </c>
      <c r="C310" s="989" t="s">
        <v>191</v>
      </c>
      <c r="D310" s="993" t="s">
        <v>917</v>
      </c>
      <c r="E310" s="993" t="s">
        <v>917</v>
      </c>
      <c r="F310" s="993" t="s">
        <v>917</v>
      </c>
      <c r="G310" s="988" t="s">
        <v>365</v>
      </c>
      <c r="H310" s="569"/>
    </row>
    <row r="311" spans="1:8" ht="16.5" x14ac:dyDescent="0.25">
      <c r="A311" s="993">
        <v>2</v>
      </c>
      <c r="B311" s="989" t="s">
        <v>64</v>
      </c>
      <c r="C311" s="989" t="s">
        <v>190</v>
      </c>
      <c r="D311" s="993">
        <v>2</v>
      </c>
      <c r="E311" s="991">
        <v>357.40999999999997</v>
      </c>
      <c r="F311" s="989" t="s">
        <v>283</v>
      </c>
      <c r="G311" s="988" t="s">
        <v>365</v>
      </c>
      <c r="H311" s="569"/>
    </row>
    <row r="312" spans="1:8" ht="16.5" x14ac:dyDescent="0.25">
      <c r="A312" s="993">
        <v>2</v>
      </c>
      <c r="B312" s="989" t="s">
        <v>64</v>
      </c>
      <c r="C312" s="989" t="s">
        <v>189</v>
      </c>
      <c r="D312" s="993">
        <v>1</v>
      </c>
      <c r="E312" s="991">
        <v>229.73</v>
      </c>
      <c r="F312" s="989">
        <v>39</v>
      </c>
      <c r="G312" s="988" t="s">
        <v>365</v>
      </c>
      <c r="H312" s="569"/>
    </row>
    <row r="313" spans="1:8" ht="16.5" x14ac:dyDescent="0.25">
      <c r="A313" s="993">
        <v>2</v>
      </c>
      <c r="B313" s="989" t="s">
        <v>64</v>
      </c>
      <c r="C313" s="989" t="s">
        <v>193</v>
      </c>
      <c r="D313" s="993" t="s">
        <v>917</v>
      </c>
      <c r="E313" s="993" t="s">
        <v>917</v>
      </c>
      <c r="F313" s="993" t="s">
        <v>917</v>
      </c>
      <c r="G313" s="988" t="s">
        <v>365</v>
      </c>
      <c r="H313" s="569"/>
    </row>
    <row r="314" spans="1:8" ht="16.5" x14ac:dyDescent="0.25">
      <c r="A314" s="993">
        <v>2</v>
      </c>
      <c r="B314" s="989" t="s">
        <v>64</v>
      </c>
      <c r="C314" s="989" t="s">
        <v>282</v>
      </c>
      <c r="D314" s="993" t="s">
        <v>917</v>
      </c>
      <c r="E314" s="993" t="s">
        <v>917</v>
      </c>
      <c r="F314" s="993" t="s">
        <v>917</v>
      </c>
      <c r="G314" s="988" t="s">
        <v>365</v>
      </c>
      <c r="H314" s="569"/>
    </row>
    <row r="315" spans="1:8" ht="16.5" x14ac:dyDescent="0.25">
      <c r="A315" s="993">
        <v>2</v>
      </c>
      <c r="B315" s="989" t="s">
        <v>64</v>
      </c>
      <c r="C315" s="989" t="s">
        <v>243</v>
      </c>
      <c r="D315" s="993" t="s">
        <v>917</v>
      </c>
      <c r="E315" s="993" t="s">
        <v>917</v>
      </c>
      <c r="F315" s="993" t="s">
        <v>917</v>
      </c>
      <c r="G315" s="988" t="s">
        <v>365</v>
      </c>
      <c r="H315" s="569"/>
    </row>
    <row r="316" spans="1:8" ht="16.5" x14ac:dyDescent="0.25">
      <c r="A316" s="993">
        <v>2</v>
      </c>
      <c r="B316" s="989" t="s">
        <v>64</v>
      </c>
      <c r="C316" s="989" t="s">
        <v>200</v>
      </c>
      <c r="D316" s="993">
        <v>1</v>
      </c>
      <c r="E316" s="993" t="s">
        <v>917</v>
      </c>
      <c r="F316" s="993" t="s">
        <v>917</v>
      </c>
      <c r="G316" s="988" t="s">
        <v>365</v>
      </c>
      <c r="H316" s="569"/>
    </row>
    <row r="317" spans="1:8" ht="16.5" x14ac:dyDescent="0.25">
      <c r="A317" s="993">
        <v>2</v>
      </c>
      <c r="B317" s="989" t="s">
        <v>64</v>
      </c>
      <c r="C317" s="989" t="s">
        <v>203</v>
      </c>
      <c r="D317" s="993">
        <v>4</v>
      </c>
      <c r="E317" s="993" t="s">
        <v>917</v>
      </c>
      <c r="F317" s="993" t="s">
        <v>917</v>
      </c>
      <c r="G317" s="988" t="s">
        <v>365</v>
      </c>
      <c r="H317" s="569"/>
    </row>
    <row r="318" spans="1:8" ht="16.5" customHeight="1" x14ac:dyDescent="0.25">
      <c r="A318" s="993">
        <v>2</v>
      </c>
      <c r="B318" s="989" t="s">
        <v>69</v>
      </c>
      <c r="C318" s="989" t="s">
        <v>191</v>
      </c>
      <c r="D318" s="993" t="s">
        <v>917</v>
      </c>
      <c r="E318" s="993" t="s">
        <v>917</v>
      </c>
      <c r="F318" s="993" t="s">
        <v>917</v>
      </c>
      <c r="G318" s="988" t="s">
        <v>366</v>
      </c>
      <c r="H318" s="569"/>
    </row>
    <row r="319" spans="1:8" ht="16.5" x14ac:dyDescent="0.25">
      <c r="A319" s="993">
        <v>2</v>
      </c>
      <c r="B319" s="989" t="s">
        <v>69</v>
      </c>
      <c r="C319" s="989" t="s">
        <v>190</v>
      </c>
      <c r="D319" s="993">
        <v>1</v>
      </c>
      <c r="E319" s="991">
        <v>165.43</v>
      </c>
      <c r="F319" s="989">
        <v>47</v>
      </c>
      <c r="G319" s="988" t="s">
        <v>366</v>
      </c>
      <c r="H319" s="569"/>
    </row>
    <row r="320" spans="1:8" ht="16.5" x14ac:dyDescent="0.25">
      <c r="A320" s="993">
        <v>2</v>
      </c>
      <c r="B320" s="989" t="s">
        <v>69</v>
      </c>
      <c r="C320" s="989" t="s">
        <v>189</v>
      </c>
      <c r="D320" s="993">
        <v>1</v>
      </c>
      <c r="E320" s="993" t="s">
        <v>917</v>
      </c>
      <c r="F320" s="989">
        <v>39</v>
      </c>
      <c r="G320" s="988" t="s">
        <v>366</v>
      </c>
      <c r="H320" s="569"/>
    </row>
    <row r="321" spans="1:8" ht="16.5" x14ac:dyDescent="0.25">
      <c r="A321" s="993">
        <v>2</v>
      </c>
      <c r="B321" s="989" t="s">
        <v>69</v>
      </c>
      <c r="C321" s="989" t="s">
        <v>193</v>
      </c>
      <c r="D321" s="993" t="s">
        <v>917</v>
      </c>
      <c r="E321" s="993" t="s">
        <v>917</v>
      </c>
      <c r="F321" s="993" t="s">
        <v>917</v>
      </c>
      <c r="G321" s="988" t="s">
        <v>366</v>
      </c>
      <c r="H321" s="569"/>
    </row>
    <row r="322" spans="1:8" ht="16.5" x14ac:dyDescent="0.25">
      <c r="A322" s="993">
        <v>2</v>
      </c>
      <c r="B322" s="989" t="s">
        <v>69</v>
      </c>
      <c r="C322" s="989" t="s">
        <v>282</v>
      </c>
      <c r="D322" s="993" t="s">
        <v>917</v>
      </c>
      <c r="E322" s="993" t="s">
        <v>917</v>
      </c>
      <c r="F322" s="993" t="s">
        <v>917</v>
      </c>
      <c r="G322" s="988" t="s">
        <v>366</v>
      </c>
      <c r="H322" s="569"/>
    </row>
    <row r="323" spans="1:8" ht="16.5" x14ac:dyDescent="0.25">
      <c r="A323" s="993">
        <v>2</v>
      </c>
      <c r="B323" s="989" t="s">
        <v>69</v>
      </c>
      <c r="C323" s="989" t="s">
        <v>243</v>
      </c>
      <c r="D323" s="993" t="s">
        <v>917</v>
      </c>
      <c r="E323" s="993" t="s">
        <v>917</v>
      </c>
      <c r="F323" s="993" t="s">
        <v>917</v>
      </c>
      <c r="G323" s="988" t="s">
        <v>366</v>
      </c>
      <c r="H323" s="569"/>
    </row>
    <row r="324" spans="1:8" ht="16.5" x14ac:dyDescent="0.25">
      <c r="A324" s="993">
        <v>2</v>
      </c>
      <c r="B324" s="989" t="s">
        <v>69</v>
      </c>
      <c r="C324" s="989" t="s">
        <v>200</v>
      </c>
      <c r="D324" s="993">
        <v>1</v>
      </c>
      <c r="E324" s="993" t="s">
        <v>917</v>
      </c>
      <c r="F324" s="993" t="s">
        <v>917</v>
      </c>
      <c r="G324" s="988" t="s">
        <v>366</v>
      </c>
      <c r="H324" s="569"/>
    </row>
    <row r="325" spans="1:8" ht="16.5" x14ac:dyDescent="0.25">
      <c r="A325" s="993">
        <v>2</v>
      </c>
      <c r="B325" s="989" t="s">
        <v>69</v>
      </c>
      <c r="C325" s="989" t="s">
        <v>203</v>
      </c>
      <c r="D325" s="993">
        <v>4</v>
      </c>
      <c r="E325" s="993" t="s">
        <v>917</v>
      </c>
      <c r="F325" s="993" t="s">
        <v>917</v>
      </c>
      <c r="G325" s="988" t="s">
        <v>366</v>
      </c>
      <c r="H325" s="569"/>
    </row>
    <row r="326" spans="1:8" ht="16.5" customHeight="1" x14ac:dyDescent="0.25">
      <c r="A326" s="993">
        <v>2</v>
      </c>
      <c r="B326" s="989" t="s">
        <v>75</v>
      </c>
      <c r="C326" s="989" t="s">
        <v>191</v>
      </c>
      <c r="D326" s="993" t="s">
        <v>917</v>
      </c>
      <c r="E326" s="993" t="s">
        <v>917</v>
      </c>
      <c r="F326" s="993" t="s">
        <v>917</v>
      </c>
      <c r="G326" s="988" t="s">
        <v>367</v>
      </c>
      <c r="H326" s="569"/>
    </row>
    <row r="327" spans="1:8" ht="16.5" x14ac:dyDescent="0.25">
      <c r="A327" s="993">
        <v>2</v>
      </c>
      <c r="B327" s="989" t="s">
        <v>75</v>
      </c>
      <c r="C327" s="989" t="s">
        <v>190</v>
      </c>
      <c r="D327" s="993">
        <v>4</v>
      </c>
      <c r="E327" s="991">
        <v>1041.0700000000002</v>
      </c>
      <c r="F327" s="989" t="s">
        <v>284</v>
      </c>
      <c r="G327" s="988" t="s">
        <v>367</v>
      </c>
      <c r="H327" s="569"/>
    </row>
    <row r="328" spans="1:8" ht="16.5" x14ac:dyDescent="0.25">
      <c r="A328" s="993">
        <v>2</v>
      </c>
      <c r="B328" s="989" t="s">
        <v>75</v>
      </c>
      <c r="C328" s="989" t="s">
        <v>189</v>
      </c>
      <c r="D328" s="993">
        <v>7</v>
      </c>
      <c r="E328" s="991">
        <v>499.04</v>
      </c>
      <c r="F328" s="989" t="s">
        <v>286</v>
      </c>
      <c r="G328" s="988" t="s">
        <v>367</v>
      </c>
      <c r="H328" s="569"/>
    </row>
    <row r="329" spans="1:8" ht="16.5" x14ac:dyDescent="0.25">
      <c r="A329" s="993">
        <v>2</v>
      </c>
      <c r="B329" s="989" t="s">
        <v>75</v>
      </c>
      <c r="C329" s="989" t="s">
        <v>193</v>
      </c>
      <c r="D329" s="993" t="s">
        <v>917</v>
      </c>
      <c r="E329" s="993" t="s">
        <v>917</v>
      </c>
      <c r="F329" s="993" t="s">
        <v>917</v>
      </c>
      <c r="G329" s="988" t="s">
        <v>367</v>
      </c>
      <c r="H329" s="569"/>
    </row>
    <row r="330" spans="1:8" ht="16.5" x14ac:dyDescent="0.25">
      <c r="A330" s="993">
        <v>2</v>
      </c>
      <c r="B330" s="989" t="s">
        <v>75</v>
      </c>
      <c r="C330" s="989" t="s">
        <v>282</v>
      </c>
      <c r="D330" s="993">
        <v>2</v>
      </c>
      <c r="E330" s="991">
        <v>259.39</v>
      </c>
      <c r="F330" s="989" t="s">
        <v>285</v>
      </c>
      <c r="G330" s="988" t="s">
        <v>367</v>
      </c>
      <c r="H330" s="569"/>
    </row>
    <row r="331" spans="1:8" ht="16.5" x14ac:dyDescent="0.25">
      <c r="A331" s="993">
        <v>2</v>
      </c>
      <c r="B331" s="989" t="s">
        <v>75</v>
      </c>
      <c r="C331" s="989" t="s">
        <v>243</v>
      </c>
      <c r="D331" s="993" t="s">
        <v>917</v>
      </c>
      <c r="E331" s="993" t="s">
        <v>917</v>
      </c>
      <c r="F331" s="993" t="s">
        <v>917</v>
      </c>
      <c r="G331" s="988" t="s">
        <v>367</v>
      </c>
      <c r="H331" s="569"/>
    </row>
    <row r="332" spans="1:8" ht="16.5" x14ac:dyDescent="0.25">
      <c r="A332" s="993">
        <v>2</v>
      </c>
      <c r="B332" s="989" t="s">
        <v>75</v>
      </c>
      <c r="C332" s="989" t="s">
        <v>200</v>
      </c>
      <c r="D332" s="993">
        <v>13</v>
      </c>
      <c r="E332" s="993" t="s">
        <v>917</v>
      </c>
      <c r="F332" s="993" t="s">
        <v>917</v>
      </c>
      <c r="G332" s="988" t="s">
        <v>367</v>
      </c>
      <c r="H332" s="569"/>
    </row>
    <row r="333" spans="1:8" ht="16.5" x14ac:dyDescent="0.25">
      <c r="A333" s="993">
        <v>2</v>
      </c>
      <c r="B333" s="989" t="s">
        <v>75</v>
      </c>
      <c r="C333" s="989" t="s">
        <v>203</v>
      </c>
      <c r="D333" s="993">
        <v>30</v>
      </c>
      <c r="E333" s="993" t="s">
        <v>917</v>
      </c>
      <c r="F333" s="993" t="s">
        <v>917</v>
      </c>
      <c r="G333" s="988" t="s">
        <v>367</v>
      </c>
      <c r="H333" s="569"/>
    </row>
    <row r="334" spans="1:8" ht="16.5" customHeight="1" x14ac:dyDescent="0.25">
      <c r="A334" s="993">
        <v>2</v>
      </c>
      <c r="B334" s="989" t="s">
        <v>81</v>
      </c>
      <c r="C334" s="989" t="s">
        <v>191</v>
      </c>
      <c r="D334" s="993" t="s">
        <v>917</v>
      </c>
      <c r="E334" s="993" t="s">
        <v>917</v>
      </c>
      <c r="F334" s="993" t="s">
        <v>917</v>
      </c>
      <c r="G334" s="988" t="s">
        <v>368</v>
      </c>
      <c r="H334" s="569"/>
    </row>
    <row r="335" spans="1:8" ht="16.5" x14ac:dyDescent="0.25">
      <c r="A335" s="993">
        <v>2</v>
      </c>
      <c r="B335" s="989" t="s">
        <v>81</v>
      </c>
      <c r="C335" s="989" t="s">
        <v>190</v>
      </c>
      <c r="D335" s="993">
        <v>7</v>
      </c>
      <c r="E335" s="991">
        <v>687.12</v>
      </c>
      <c r="F335" s="989" t="s">
        <v>287</v>
      </c>
      <c r="G335" s="988" t="s">
        <v>368</v>
      </c>
      <c r="H335" s="569"/>
    </row>
    <row r="336" spans="1:8" ht="33" x14ac:dyDescent="0.25">
      <c r="A336" s="993">
        <v>2</v>
      </c>
      <c r="B336" s="989" t="s">
        <v>81</v>
      </c>
      <c r="C336" s="989" t="s">
        <v>189</v>
      </c>
      <c r="D336" s="993">
        <v>15</v>
      </c>
      <c r="E336" s="991">
        <v>1075.08</v>
      </c>
      <c r="F336" s="989" t="s">
        <v>288</v>
      </c>
      <c r="G336" s="988" t="s">
        <v>368</v>
      </c>
      <c r="H336" s="569"/>
    </row>
    <row r="337" spans="1:8" ht="16.5" x14ac:dyDescent="0.25">
      <c r="A337" s="993">
        <v>2</v>
      </c>
      <c r="B337" s="989" t="s">
        <v>81</v>
      </c>
      <c r="C337" s="989" t="s">
        <v>193</v>
      </c>
      <c r="D337" s="993" t="s">
        <v>917</v>
      </c>
      <c r="E337" s="993" t="s">
        <v>917</v>
      </c>
      <c r="F337" s="993" t="s">
        <v>917</v>
      </c>
      <c r="G337" s="988" t="s">
        <v>368</v>
      </c>
      <c r="H337" s="569"/>
    </row>
    <row r="338" spans="1:8" ht="16.5" x14ac:dyDescent="0.25">
      <c r="A338" s="993">
        <v>2</v>
      </c>
      <c r="B338" s="989" t="s">
        <v>81</v>
      </c>
      <c r="C338" s="989" t="s">
        <v>282</v>
      </c>
      <c r="D338" s="993">
        <v>1</v>
      </c>
      <c r="E338" s="993" t="s">
        <v>917</v>
      </c>
      <c r="F338" s="989">
        <v>39</v>
      </c>
      <c r="G338" s="988" t="s">
        <v>368</v>
      </c>
      <c r="H338" s="569"/>
    </row>
    <row r="339" spans="1:8" ht="16.5" x14ac:dyDescent="0.25">
      <c r="A339" s="993">
        <v>2</v>
      </c>
      <c r="B339" s="989" t="s">
        <v>81</v>
      </c>
      <c r="C339" s="989" t="s">
        <v>243</v>
      </c>
      <c r="D339" s="993" t="s">
        <v>917</v>
      </c>
      <c r="E339" s="993" t="s">
        <v>917</v>
      </c>
      <c r="F339" s="993" t="s">
        <v>917</v>
      </c>
      <c r="G339" s="988" t="s">
        <v>368</v>
      </c>
      <c r="H339" s="569"/>
    </row>
    <row r="340" spans="1:8" ht="16.5" x14ac:dyDescent="0.25">
      <c r="A340" s="993">
        <v>2</v>
      </c>
      <c r="B340" s="989" t="s">
        <v>81</v>
      </c>
      <c r="C340" s="989" t="s">
        <v>200</v>
      </c>
      <c r="D340" s="993">
        <v>21</v>
      </c>
      <c r="E340" s="993" t="s">
        <v>917</v>
      </c>
      <c r="F340" s="993" t="s">
        <v>917</v>
      </c>
      <c r="G340" s="988" t="s">
        <v>368</v>
      </c>
      <c r="H340" s="569"/>
    </row>
    <row r="341" spans="1:8" ht="16.5" x14ac:dyDescent="0.25">
      <c r="A341" s="993">
        <v>2</v>
      </c>
      <c r="B341" s="989" t="s">
        <v>81</v>
      </c>
      <c r="C341" s="989" t="s">
        <v>203</v>
      </c>
      <c r="D341" s="993">
        <v>53</v>
      </c>
      <c r="E341" s="993" t="s">
        <v>917</v>
      </c>
      <c r="F341" s="993" t="s">
        <v>917</v>
      </c>
      <c r="G341" s="988" t="s">
        <v>368</v>
      </c>
      <c r="H341" s="569"/>
    </row>
    <row r="342" spans="1:8" ht="16.5" customHeight="1" x14ac:dyDescent="0.25">
      <c r="A342" s="993">
        <v>2</v>
      </c>
      <c r="B342" s="989" t="s">
        <v>87</v>
      </c>
      <c r="C342" s="989" t="s">
        <v>191</v>
      </c>
      <c r="D342" s="993" t="s">
        <v>917</v>
      </c>
      <c r="E342" s="993" t="s">
        <v>917</v>
      </c>
      <c r="F342" s="993" t="s">
        <v>917</v>
      </c>
      <c r="G342" s="988" t="s">
        <v>296</v>
      </c>
      <c r="H342" s="569"/>
    </row>
    <row r="343" spans="1:8" ht="16.5" x14ac:dyDescent="0.25">
      <c r="A343" s="993">
        <v>2</v>
      </c>
      <c r="B343" s="989" t="s">
        <v>87</v>
      </c>
      <c r="C343" s="989" t="s">
        <v>190</v>
      </c>
      <c r="D343" s="993">
        <v>1</v>
      </c>
      <c r="E343" s="991">
        <v>324.78999999999996</v>
      </c>
      <c r="F343" s="989">
        <v>47</v>
      </c>
      <c r="G343" s="988" t="s">
        <v>296</v>
      </c>
      <c r="H343" s="569"/>
    </row>
    <row r="344" spans="1:8" ht="16.5" x14ac:dyDescent="0.25">
      <c r="A344" s="993">
        <v>2</v>
      </c>
      <c r="B344" s="989" t="s">
        <v>87</v>
      </c>
      <c r="C344" s="989" t="s">
        <v>189</v>
      </c>
      <c r="D344" s="993">
        <v>1</v>
      </c>
      <c r="E344" s="991">
        <v>118.63</v>
      </c>
      <c r="F344" s="993" t="s">
        <v>917</v>
      </c>
      <c r="G344" s="988" t="s">
        <v>296</v>
      </c>
      <c r="H344" s="569"/>
    </row>
    <row r="345" spans="1:8" ht="16.5" x14ac:dyDescent="0.25">
      <c r="A345" s="993">
        <v>2</v>
      </c>
      <c r="B345" s="989" t="s">
        <v>87</v>
      </c>
      <c r="C345" s="989" t="s">
        <v>193</v>
      </c>
      <c r="D345" s="993" t="s">
        <v>917</v>
      </c>
      <c r="E345" s="993" t="s">
        <v>917</v>
      </c>
      <c r="F345" s="993" t="s">
        <v>917</v>
      </c>
      <c r="G345" s="988" t="s">
        <v>296</v>
      </c>
      <c r="H345" s="569"/>
    </row>
    <row r="346" spans="1:8" ht="16.5" x14ac:dyDescent="0.25">
      <c r="A346" s="993">
        <v>2</v>
      </c>
      <c r="B346" s="989" t="s">
        <v>87</v>
      </c>
      <c r="C346" s="989" t="s">
        <v>282</v>
      </c>
      <c r="D346" s="993" t="s">
        <v>917</v>
      </c>
      <c r="E346" s="993" t="s">
        <v>917</v>
      </c>
      <c r="F346" s="993" t="s">
        <v>917</v>
      </c>
      <c r="G346" s="988" t="s">
        <v>296</v>
      </c>
      <c r="H346" s="569"/>
    </row>
    <row r="347" spans="1:8" ht="16.5" x14ac:dyDescent="0.25">
      <c r="A347" s="993">
        <v>2</v>
      </c>
      <c r="B347" s="989" t="s">
        <v>87</v>
      </c>
      <c r="C347" s="989" t="s">
        <v>243</v>
      </c>
      <c r="D347" s="993" t="s">
        <v>917</v>
      </c>
      <c r="E347" s="993" t="s">
        <v>917</v>
      </c>
      <c r="F347" s="993" t="s">
        <v>917</v>
      </c>
      <c r="G347" s="988" t="s">
        <v>296</v>
      </c>
      <c r="H347" s="569"/>
    </row>
    <row r="348" spans="1:8" ht="16.5" x14ac:dyDescent="0.25">
      <c r="A348" s="993">
        <v>2</v>
      </c>
      <c r="B348" s="989" t="s">
        <v>87</v>
      </c>
      <c r="C348" s="989" t="s">
        <v>200</v>
      </c>
      <c r="D348" s="993">
        <v>1</v>
      </c>
      <c r="E348" s="993" t="s">
        <v>917</v>
      </c>
      <c r="F348" s="993" t="s">
        <v>917</v>
      </c>
      <c r="G348" s="988" t="s">
        <v>296</v>
      </c>
      <c r="H348" s="569"/>
    </row>
    <row r="349" spans="1:8" ht="16.5" x14ac:dyDescent="0.25">
      <c r="A349" s="993">
        <v>2</v>
      </c>
      <c r="B349" s="989" t="s">
        <v>87</v>
      </c>
      <c r="C349" s="989" t="s">
        <v>203</v>
      </c>
      <c r="D349" s="993">
        <v>0</v>
      </c>
      <c r="E349" s="993" t="s">
        <v>917</v>
      </c>
      <c r="F349" s="993" t="s">
        <v>917</v>
      </c>
      <c r="G349" s="988" t="s">
        <v>296</v>
      </c>
      <c r="H349" s="569"/>
    </row>
    <row r="350" spans="1:8" ht="16.5" customHeight="1" x14ac:dyDescent="0.25">
      <c r="A350" s="993">
        <v>2</v>
      </c>
      <c r="B350" s="989" t="s">
        <v>92</v>
      </c>
      <c r="C350" s="989" t="s">
        <v>191</v>
      </c>
      <c r="D350" s="993" t="s">
        <v>917</v>
      </c>
      <c r="E350" s="993" t="s">
        <v>917</v>
      </c>
      <c r="F350" s="993" t="s">
        <v>917</v>
      </c>
      <c r="G350" s="988" t="s">
        <v>297</v>
      </c>
      <c r="H350" s="569"/>
    </row>
    <row r="351" spans="1:8" ht="16.5" x14ac:dyDescent="0.25">
      <c r="A351" s="993">
        <v>2</v>
      </c>
      <c r="B351" s="989" t="s">
        <v>92</v>
      </c>
      <c r="C351" s="989" t="s">
        <v>190</v>
      </c>
      <c r="D351" s="993">
        <v>3</v>
      </c>
      <c r="E351" s="991">
        <v>1761.62</v>
      </c>
      <c r="F351" s="989" t="s">
        <v>298</v>
      </c>
      <c r="G351" s="988" t="s">
        <v>297</v>
      </c>
      <c r="H351" s="569"/>
    </row>
    <row r="352" spans="1:8" ht="16.5" x14ac:dyDescent="0.25">
      <c r="A352" s="993">
        <v>2</v>
      </c>
      <c r="B352" s="989" t="s">
        <v>92</v>
      </c>
      <c r="C352" s="989" t="s">
        <v>189</v>
      </c>
      <c r="D352" s="993">
        <v>5</v>
      </c>
      <c r="E352" s="991">
        <v>2548.29</v>
      </c>
      <c r="F352" s="989" t="s">
        <v>299</v>
      </c>
      <c r="G352" s="988" t="s">
        <v>297</v>
      </c>
      <c r="H352" s="569"/>
    </row>
    <row r="353" spans="1:8" ht="16.5" x14ac:dyDescent="0.25">
      <c r="A353" s="993">
        <v>2</v>
      </c>
      <c r="B353" s="989" t="s">
        <v>92</v>
      </c>
      <c r="C353" s="989" t="s">
        <v>193</v>
      </c>
      <c r="D353" s="993" t="s">
        <v>917</v>
      </c>
      <c r="E353" s="993" t="s">
        <v>917</v>
      </c>
      <c r="F353" s="993" t="s">
        <v>917</v>
      </c>
      <c r="G353" s="988" t="s">
        <v>297</v>
      </c>
      <c r="H353" s="569"/>
    </row>
    <row r="354" spans="1:8" ht="16.5" x14ac:dyDescent="0.25">
      <c r="A354" s="993">
        <v>2</v>
      </c>
      <c r="B354" s="989" t="s">
        <v>92</v>
      </c>
      <c r="C354" s="989" t="s">
        <v>282</v>
      </c>
      <c r="D354" s="993" t="s">
        <v>917</v>
      </c>
      <c r="E354" s="993" t="s">
        <v>917</v>
      </c>
      <c r="F354" s="993" t="s">
        <v>917</v>
      </c>
      <c r="G354" s="988" t="s">
        <v>297</v>
      </c>
      <c r="H354" s="569"/>
    </row>
    <row r="355" spans="1:8" ht="16.5" x14ac:dyDescent="0.25">
      <c r="A355" s="993">
        <v>2</v>
      </c>
      <c r="B355" s="989" t="s">
        <v>92</v>
      </c>
      <c r="C355" s="989" t="s">
        <v>243</v>
      </c>
      <c r="D355" s="993" t="s">
        <v>917</v>
      </c>
      <c r="E355" s="993" t="s">
        <v>917</v>
      </c>
      <c r="F355" s="993" t="s">
        <v>917</v>
      </c>
      <c r="G355" s="988" t="s">
        <v>297</v>
      </c>
      <c r="H355" s="569"/>
    </row>
    <row r="356" spans="1:8" ht="16.5" x14ac:dyDescent="0.25">
      <c r="A356" s="993">
        <v>2</v>
      </c>
      <c r="B356" s="989" t="s">
        <v>92</v>
      </c>
      <c r="C356" s="989" t="s">
        <v>200</v>
      </c>
      <c r="D356" s="993">
        <v>6</v>
      </c>
      <c r="E356" s="993" t="s">
        <v>917</v>
      </c>
      <c r="F356" s="993" t="s">
        <v>917</v>
      </c>
      <c r="G356" s="988" t="s">
        <v>297</v>
      </c>
      <c r="H356" s="569"/>
    </row>
    <row r="357" spans="1:8" ht="16.5" x14ac:dyDescent="0.25">
      <c r="A357" s="993">
        <v>2</v>
      </c>
      <c r="B357" s="989" t="s">
        <v>92</v>
      </c>
      <c r="C357" s="989" t="s">
        <v>203</v>
      </c>
      <c r="D357" s="993">
        <v>39</v>
      </c>
      <c r="E357" s="993" t="s">
        <v>917</v>
      </c>
      <c r="F357" s="993" t="s">
        <v>917</v>
      </c>
      <c r="G357" s="988" t="s">
        <v>297</v>
      </c>
      <c r="H357" s="569"/>
    </row>
    <row r="358" spans="1:8" ht="16.5" customHeight="1" x14ac:dyDescent="0.25">
      <c r="A358" s="993">
        <v>2</v>
      </c>
      <c r="B358" s="989" t="s">
        <v>97</v>
      </c>
      <c r="C358" s="989" t="s">
        <v>191</v>
      </c>
      <c r="D358" s="993" t="s">
        <v>917</v>
      </c>
      <c r="E358" s="993" t="s">
        <v>917</v>
      </c>
      <c r="F358" s="993" t="s">
        <v>917</v>
      </c>
      <c r="G358" s="988" t="s">
        <v>302</v>
      </c>
      <c r="H358" s="569"/>
    </row>
    <row r="359" spans="1:8" ht="16.5" x14ac:dyDescent="0.25">
      <c r="A359" s="993">
        <v>2</v>
      </c>
      <c r="B359" s="989" t="s">
        <v>97</v>
      </c>
      <c r="C359" s="989" t="s">
        <v>190</v>
      </c>
      <c r="D359" s="993" t="s">
        <v>917</v>
      </c>
      <c r="E359" s="993" t="s">
        <v>917</v>
      </c>
      <c r="F359" s="993" t="s">
        <v>917</v>
      </c>
      <c r="G359" s="988" t="s">
        <v>302</v>
      </c>
      <c r="H359" s="569"/>
    </row>
    <row r="360" spans="1:8" ht="16.5" x14ac:dyDescent="0.25">
      <c r="A360" s="993">
        <v>2</v>
      </c>
      <c r="B360" s="989" t="s">
        <v>97</v>
      </c>
      <c r="C360" s="989" t="s">
        <v>189</v>
      </c>
      <c r="D360" s="993">
        <v>5</v>
      </c>
      <c r="E360" s="991">
        <v>455.87000000000006</v>
      </c>
      <c r="F360" s="989" t="s">
        <v>301</v>
      </c>
      <c r="G360" s="988" t="s">
        <v>302</v>
      </c>
      <c r="H360" s="569"/>
    </row>
    <row r="361" spans="1:8" ht="16.5" x14ac:dyDescent="0.25">
      <c r="A361" s="993">
        <v>2</v>
      </c>
      <c r="B361" s="989" t="s">
        <v>97</v>
      </c>
      <c r="C361" s="989" t="s">
        <v>193</v>
      </c>
      <c r="D361" s="993" t="s">
        <v>917</v>
      </c>
      <c r="E361" s="993" t="s">
        <v>917</v>
      </c>
      <c r="F361" s="993" t="s">
        <v>917</v>
      </c>
      <c r="G361" s="988" t="s">
        <v>302</v>
      </c>
      <c r="H361" s="569"/>
    </row>
    <row r="362" spans="1:8" ht="16.5" x14ac:dyDescent="0.25">
      <c r="A362" s="993">
        <v>2</v>
      </c>
      <c r="B362" s="989" t="s">
        <v>97</v>
      </c>
      <c r="C362" s="989" t="s">
        <v>282</v>
      </c>
      <c r="D362" s="993">
        <v>2</v>
      </c>
      <c r="E362" s="991">
        <v>370.18</v>
      </c>
      <c r="F362" s="989" t="s">
        <v>300</v>
      </c>
      <c r="G362" s="988" t="s">
        <v>302</v>
      </c>
      <c r="H362" s="569"/>
    </row>
    <row r="363" spans="1:8" ht="16.5" x14ac:dyDescent="0.25">
      <c r="A363" s="993">
        <v>2</v>
      </c>
      <c r="B363" s="989" t="s">
        <v>97</v>
      </c>
      <c r="C363" s="989" t="s">
        <v>243</v>
      </c>
      <c r="D363" s="993" t="s">
        <v>917</v>
      </c>
      <c r="E363" s="993" t="s">
        <v>917</v>
      </c>
      <c r="F363" s="993" t="s">
        <v>917</v>
      </c>
      <c r="G363" s="988" t="s">
        <v>302</v>
      </c>
      <c r="H363" s="569"/>
    </row>
    <row r="364" spans="1:8" ht="16.5" x14ac:dyDescent="0.25">
      <c r="A364" s="993">
        <v>2</v>
      </c>
      <c r="B364" s="989" t="s">
        <v>97</v>
      </c>
      <c r="C364" s="989" t="s">
        <v>200</v>
      </c>
      <c r="D364" s="993">
        <v>7</v>
      </c>
      <c r="E364" s="993" t="s">
        <v>917</v>
      </c>
      <c r="F364" s="993" t="s">
        <v>917</v>
      </c>
      <c r="G364" s="988" t="s">
        <v>302</v>
      </c>
      <c r="H364" s="569"/>
    </row>
    <row r="365" spans="1:8" ht="16.5" x14ac:dyDescent="0.25">
      <c r="A365" s="993">
        <v>2</v>
      </c>
      <c r="B365" s="989" t="s">
        <v>97</v>
      </c>
      <c r="C365" s="989" t="s">
        <v>203</v>
      </c>
      <c r="D365" s="993">
        <v>23</v>
      </c>
      <c r="E365" s="993" t="s">
        <v>917</v>
      </c>
      <c r="F365" s="993" t="s">
        <v>917</v>
      </c>
      <c r="G365" s="988" t="s">
        <v>302</v>
      </c>
      <c r="H365" s="569"/>
    </row>
    <row r="366" spans="1:8" ht="16.5" customHeight="1" x14ac:dyDescent="0.25">
      <c r="A366" s="993">
        <v>2</v>
      </c>
      <c r="B366" s="989" t="s">
        <v>102</v>
      </c>
      <c r="C366" s="989" t="s">
        <v>191</v>
      </c>
      <c r="D366" s="993" t="s">
        <v>917</v>
      </c>
      <c r="E366" s="993" t="s">
        <v>917</v>
      </c>
      <c r="F366" s="993" t="s">
        <v>917</v>
      </c>
      <c r="G366" s="988" t="s">
        <v>304</v>
      </c>
      <c r="H366" s="569"/>
    </row>
    <row r="367" spans="1:8" ht="33" x14ac:dyDescent="0.25">
      <c r="A367" s="993">
        <v>2</v>
      </c>
      <c r="B367" s="989" t="s">
        <v>102</v>
      </c>
      <c r="C367" s="989" t="s">
        <v>190</v>
      </c>
      <c r="D367" s="993">
        <v>8</v>
      </c>
      <c r="E367" s="991">
        <v>1625.43</v>
      </c>
      <c r="F367" s="989" t="s">
        <v>305</v>
      </c>
      <c r="G367" s="988" t="s">
        <v>304</v>
      </c>
      <c r="H367" s="569"/>
    </row>
    <row r="368" spans="1:8" ht="16.5" x14ac:dyDescent="0.25">
      <c r="A368" s="993">
        <v>2</v>
      </c>
      <c r="B368" s="989" t="s">
        <v>102</v>
      </c>
      <c r="C368" s="989" t="s">
        <v>189</v>
      </c>
      <c r="D368" s="993">
        <v>3</v>
      </c>
      <c r="E368" s="991">
        <v>911.29000000000008</v>
      </c>
      <c r="F368" s="989" t="s">
        <v>303</v>
      </c>
      <c r="G368" s="988" t="s">
        <v>304</v>
      </c>
      <c r="H368" s="569"/>
    </row>
    <row r="369" spans="1:8" ht="16.5" x14ac:dyDescent="0.25">
      <c r="A369" s="993">
        <v>2</v>
      </c>
      <c r="B369" s="989" t="s">
        <v>102</v>
      </c>
      <c r="C369" s="989" t="s">
        <v>193</v>
      </c>
      <c r="D369" s="993" t="s">
        <v>917</v>
      </c>
      <c r="E369" s="993" t="s">
        <v>917</v>
      </c>
      <c r="F369" s="993" t="s">
        <v>917</v>
      </c>
      <c r="G369" s="988" t="s">
        <v>304</v>
      </c>
      <c r="H369" s="569"/>
    </row>
    <row r="370" spans="1:8" ht="16.5" x14ac:dyDescent="0.25">
      <c r="A370" s="993">
        <v>2</v>
      </c>
      <c r="B370" s="989" t="s">
        <v>102</v>
      </c>
      <c r="C370" s="989" t="s">
        <v>282</v>
      </c>
      <c r="D370" s="993" t="s">
        <v>917</v>
      </c>
      <c r="E370" s="993" t="s">
        <v>917</v>
      </c>
      <c r="F370" s="993" t="s">
        <v>917</v>
      </c>
      <c r="G370" s="988" t="s">
        <v>304</v>
      </c>
      <c r="H370" s="569"/>
    </row>
    <row r="371" spans="1:8" ht="16.5" x14ac:dyDescent="0.25">
      <c r="A371" s="993">
        <v>2</v>
      </c>
      <c r="B371" s="989" t="s">
        <v>102</v>
      </c>
      <c r="C371" s="989" t="s">
        <v>243</v>
      </c>
      <c r="D371" s="993" t="s">
        <v>917</v>
      </c>
      <c r="E371" s="993" t="s">
        <v>917</v>
      </c>
      <c r="F371" s="993" t="s">
        <v>917</v>
      </c>
      <c r="G371" s="988" t="s">
        <v>304</v>
      </c>
      <c r="H371" s="569"/>
    </row>
    <row r="372" spans="1:8" ht="16.5" x14ac:dyDescent="0.25">
      <c r="A372" s="993">
        <v>2</v>
      </c>
      <c r="B372" s="989" t="s">
        <v>102</v>
      </c>
      <c r="C372" s="989" t="s">
        <v>200</v>
      </c>
      <c r="D372" s="993">
        <v>14</v>
      </c>
      <c r="E372" s="993" t="s">
        <v>917</v>
      </c>
      <c r="F372" s="993" t="s">
        <v>917</v>
      </c>
      <c r="G372" s="988" t="s">
        <v>304</v>
      </c>
      <c r="H372" s="569"/>
    </row>
    <row r="373" spans="1:8" ht="16.5" x14ac:dyDescent="0.25">
      <c r="A373" s="993">
        <v>2</v>
      </c>
      <c r="B373" s="989" t="s">
        <v>102</v>
      </c>
      <c r="C373" s="989" t="s">
        <v>203</v>
      </c>
      <c r="D373" s="993">
        <v>45</v>
      </c>
      <c r="E373" s="993" t="s">
        <v>917</v>
      </c>
      <c r="F373" s="993" t="s">
        <v>917</v>
      </c>
      <c r="G373" s="988" t="s">
        <v>304</v>
      </c>
      <c r="H373" s="569"/>
    </row>
    <row r="374" spans="1:8" ht="16.5" customHeight="1" x14ac:dyDescent="0.25">
      <c r="A374" s="993">
        <v>2</v>
      </c>
      <c r="B374" s="989" t="s">
        <v>107</v>
      </c>
      <c r="C374" s="989" t="s">
        <v>191</v>
      </c>
      <c r="D374" s="993" t="s">
        <v>917</v>
      </c>
      <c r="E374" s="993" t="s">
        <v>917</v>
      </c>
      <c r="F374" s="993" t="s">
        <v>917</v>
      </c>
      <c r="G374" s="988" t="s">
        <v>306</v>
      </c>
      <c r="H374" s="569"/>
    </row>
    <row r="375" spans="1:8" ht="16.5" x14ac:dyDescent="0.25">
      <c r="A375" s="993">
        <v>2</v>
      </c>
      <c r="B375" s="989" t="s">
        <v>107</v>
      </c>
      <c r="C375" s="989" t="s">
        <v>190</v>
      </c>
      <c r="D375" s="993">
        <v>7</v>
      </c>
      <c r="E375" s="991">
        <v>1853.8600000000001</v>
      </c>
      <c r="F375" s="989" t="s">
        <v>289</v>
      </c>
      <c r="G375" s="988" t="s">
        <v>306</v>
      </c>
      <c r="H375" s="569"/>
    </row>
    <row r="376" spans="1:8" ht="16.5" x14ac:dyDescent="0.25">
      <c r="A376" s="993">
        <v>2</v>
      </c>
      <c r="B376" s="989" t="s">
        <v>107</v>
      </c>
      <c r="C376" s="989" t="s">
        <v>189</v>
      </c>
      <c r="D376" s="993">
        <v>4</v>
      </c>
      <c r="E376" s="991">
        <v>1287.31</v>
      </c>
      <c r="F376" s="989" t="s">
        <v>290</v>
      </c>
      <c r="G376" s="988" t="s">
        <v>306</v>
      </c>
      <c r="H376" s="569"/>
    </row>
    <row r="377" spans="1:8" ht="16.5" x14ac:dyDescent="0.25">
      <c r="A377" s="993">
        <v>2</v>
      </c>
      <c r="B377" s="989" t="s">
        <v>107</v>
      </c>
      <c r="C377" s="989" t="s">
        <v>193</v>
      </c>
      <c r="D377" s="993" t="s">
        <v>917</v>
      </c>
      <c r="E377" s="993" t="s">
        <v>917</v>
      </c>
      <c r="F377" s="993" t="s">
        <v>917</v>
      </c>
      <c r="G377" s="988" t="s">
        <v>306</v>
      </c>
      <c r="H377" s="569"/>
    </row>
    <row r="378" spans="1:8" ht="16.5" x14ac:dyDescent="0.25">
      <c r="A378" s="993">
        <v>2</v>
      </c>
      <c r="B378" s="989" t="s">
        <v>107</v>
      </c>
      <c r="C378" s="989" t="s">
        <v>282</v>
      </c>
      <c r="D378" s="993" t="s">
        <v>917</v>
      </c>
      <c r="E378" s="993" t="s">
        <v>917</v>
      </c>
      <c r="F378" s="993" t="s">
        <v>917</v>
      </c>
      <c r="G378" s="988" t="s">
        <v>306</v>
      </c>
      <c r="H378" s="569"/>
    </row>
    <row r="379" spans="1:8" ht="16.5" x14ac:dyDescent="0.25">
      <c r="A379" s="993">
        <v>2</v>
      </c>
      <c r="B379" s="989" t="s">
        <v>107</v>
      </c>
      <c r="C379" s="989" t="s">
        <v>243</v>
      </c>
      <c r="D379" s="993" t="s">
        <v>917</v>
      </c>
      <c r="E379" s="993" t="s">
        <v>917</v>
      </c>
      <c r="F379" s="993" t="s">
        <v>917</v>
      </c>
      <c r="G379" s="988" t="s">
        <v>306</v>
      </c>
      <c r="H379" s="569"/>
    </row>
    <row r="380" spans="1:8" ht="16.5" x14ac:dyDescent="0.25">
      <c r="A380" s="993">
        <v>2</v>
      </c>
      <c r="B380" s="989" t="s">
        <v>107</v>
      </c>
      <c r="C380" s="989" t="s">
        <v>200</v>
      </c>
      <c r="D380" s="993">
        <v>17</v>
      </c>
      <c r="E380" s="993" t="s">
        <v>917</v>
      </c>
      <c r="F380" s="993" t="s">
        <v>917</v>
      </c>
      <c r="G380" s="988" t="s">
        <v>306</v>
      </c>
      <c r="H380" s="569"/>
    </row>
    <row r="381" spans="1:8" ht="16.5" x14ac:dyDescent="0.25">
      <c r="A381" s="993">
        <v>2</v>
      </c>
      <c r="B381" s="989" t="s">
        <v>107</v>
      </c>
      <c r="C381" s="989" t="s">
        <v>203</v>
      </c>
      <c r="D381" s="993">
        <v>76</v>
      </c>
      <c r="E381" s="993" t="s">
        <v>917</v>
      </c>
      <c r="F381" s="993" t="s">
        <v>917</v>
      </c>
      <c r="G381" s="988" t="s">
        <v>306</v>
      </c>
      <c r="H381" s="569"/>
    </row>
    <row r="382" spans="1:8" ht="16.5" customHeight="1" x14ac:dyDescent="0.25">
      <c r="A382" s="993">
        <v>2</v>
      </c>
      <c r="B382" s="989" t="s">
        <v>112</v>
      </c>
      <c r="C382" s="989" t="s">
        <v>191</v>
      </c>
      <c r="D382" s="993" t="s">
        <v>917</v>
      </c>
      <c r="E382" s="993" t="s">
        <v>917</v>
      </c>
      <c r="F382" s="993" t="s">
        <v>917</v>
      </c>
      <c r="G382" s="988" t="s">
        <v>291</v>
      </c>
      <c r="H382" s="569"/>
    </row>
    <row r="383" spans="1:8" ht="16.5" x14ac:dyDescent="0.25">
      <c r="A383" s="993">
        <v>2</v>
      </c>
      <c r="B383" s="989" t="s">
        <v>112</v>
      </c>
      <c r="C383" s="989" t="s">
        <v>190</v>
      </c>
      <c r="D383" s="993">
        <v>6</v>
      </c>
      <c r="E383" s="991">
        <v>1243.4999999999998</v>
      </c>
      <c r="F383" s="989" t="s">
        <v>293</v>
      </c>
      <c r="G383" s="988" t="s">
        <v>291</v>
      </c>
      <c r="H383" s="569"/>
    </row>
    <row r="384" spans="1:8" ht="16.5" x14ac:dyDescent="0.25">
      <c r="A384" s="993">
        <v>2</v>
      </c>
      <c r="B384" s="989" t="s">
        <v>112</v>
      </c>
      <c r="C384" s="989" t="s">
        <v>189</v>
      </c>
      <c r="D384" s="993">
        <v>4</v>
      </c>
      <c r="E384" s="991">
        <v>701.96</v>
      </c>
      <c r="F384" s="989" t="s">
        <v>294</v>
      </c>
      <c r="G384" s="988" t="s">
        <v>291</v>
      </c>
      <c r="H384" s="569"/>
    </row>
    <row r="385" spans="1:8" ht="16.5" x14ac:dyDescent="0.25">
      <c r="A385" s="993">
        <v>2</v>
      </c>
      <c r="B385" s="989" t="s">
        <v>112</v>
      </c>
      <c r="C385" s="989" t="s">
        <v>193</v>
      </c>
      <c r="D385" s="993" t="s">
        <v>917</v>
      </c>
      <c r="E385" s="993" t="s">
        <v>917</v>
      </c>
      <c r="F385" s="993" t="s">
        <v>917</v>
      </c>
      <c r="G385" s="988" t="s">
        <v>291</v>
      </c>
      <c r="H385" s="569"/>
    </row>
    <row r="386" spans="1:8" ht="16.5" x14ac:dyDescent="0.25">
      <c r="A386" s="993">
        <v>2</v>
      </c>
      <c r="B386" s="989" t="s">
        <v>112</v>
      </c>
      <c r="C386" s="989" t="s">
        <v>282</v>
      </c>
      <c r="D386" s="993" t="s">
        <v>917</v>
      </c>
      <c r="E386" s="993" t="s">
        <v>917</v>
      </c>
      <c r="F386" s="993" t="s">
        <v>917</v>
      </c>
      <c r="G386" s="988" t="s">
        <v>291</v>
      </c>
      <c r="H386" s="569"/>
    </row>
    <row r="387" spans="1:8" ht="16.5" x14ac:dyDescent="0.25">
      <c r="A387" s="993">
        <v>2</v>
      </c>
      <c r="B387" s="989" t="s">
        <v>112</v>
      </c>
      <c r="C387" s="989" t="s">
        <v>243</v>
      </c>
      <c r="D387" s="993" t="s">
        <v>917</v>
      </c>
      <c r="E387" s="993" t="s">
        <v>917</v>
      </c>
      <c r="F387" s="993" t="s">
        <v>917</v>
      </c>
      <c r="G387" s="988" t="s">
        <v>291</v>
      </c>
      <c r="H387" s="569"/>
    </row>
    <row r="388" spans="1:8" ht="16.5" x14ac:dyDescent="0.25">
      <c r="A388" s="993">
        <v>2</v>
      </c>
      <c r="B388" s="989" t="s">
        <v>112</v>
      </c>
      <c r="C388" s="989" t="s">
        <v>200</v>
      </c>
      <c r="D388" s="993">
        <v>8</v>
      </c>
      <c r="E388" s="993" t="s">
        <v>917</v>
      </c>
      <c r="F388" s="993" t="s">
        <v>917</v>
      </c>
      <c r="G388" s="988" t="s">
        <v>291</v>
      </c>
      <c r="H388" s="569"/>
    </row>
    <row r="389" spans="1:8" ht="16.5" x14ac:dyDescent="0.25">
      <c r="A389" s="993">
        <v>2</v>
      </c>
      <c r="B389" s="989" t="s">
        <v>112</v>
      </c>
      <c r="C389" s="989" t="s">
        <v>203</v>
      </c>
      <c r="D389" s="993">
        <v>39</v>
      </c>
      <c r="E389" s="993" t="s">
        <v>917</v>
      </c>
      <c r="F389" s="993" t="s">
        <v>917</v>
      </c>
      <c r="G389" s="988" t="s">
        <v>291</v>
      </c>
      <c r="H389" s="569"/>
    </row>
    <row r="390" spans="1:8" ht="16.5" customHeight="1" x14ac:dyDescent="0.25">
      <c r="A390" s="993">
        <v>2</v>
      </c>
      <c r="B390" s="989" t="s">
        <v>117</v>
      </c>
      <c r="C390" s="989" t="s">
        <v>191</v>
      </c>
      <c r="D390" s="993" t="s">
        <v>917</v>
      </c>
      <c r="E390" s="993" t="s">
        <v>917</v>
      </c>
      <c r="F390" s="993" t="s">
        <v>917</v>
      </c>
      <c r="G390" s="988" t="s">
        <v>295</v>
      </c>
      <c r="H390" s="569"/>
    </row>
    <row r="391" spans="1:8" ht="16.5" x14ac:dyDescent="0.25">
      <c r="A391" s="993">
        <v>2</v>
      </c>
      <c r="B391" s="989" t="s">
        <v>117</v>
      </c>
      <c r="C391" s="989" t="s">
        <v>190</v>
      </c>
      <c r="D391" s="993" t="s">
        <v>917</v>
      </c>
      <c r="E391" s="991">
        <v>1965.58</v>
      </c>
      <c r="F391" s="993" t="s">
        <v>917</v>
      </c>
      <c r="G391" s="988" t="s">
        <v>295</v>
      </c>
      <c r="H391" s="569"/>
    </row>
    <row r="392" spans="1:8" ht="16.5" x14ac:dyDescent="0.25">
      <c r="A392" s="993">
        <v>2</v>
      </c>
      <c r="B392" s="989" t="s">
        <v>117</v>
      </c>
      <c r="C392" s="989" t="s">
        <v>189</v>
      </c>
      <c r="D392" s="993" t="s">
        <v>917</v>
      </c>
      <c r="E392" s="991">
        <v>2182.7499999999995</v>
      </c>
      <c r="F392" s="993" t="s">
        <v>917</v>
      </c>
      <c r="G392" s="988" t="s">
        <v>295</v>
      </c>
      <c r="H392" s="569"/>
    </row>
    <row r="393" spans="1:8" ht="16.5" x14ac:dyDescent="0.25">
      <c r="A393" s="993">
        <v>2</v>
      </c>
      <c r="B393" s="989" t="s">
        <v>117</v>
      </c>
      <c r="C393" s="989" t="s">
        <v>193</v>
      </c>
      <c r="D393" s="993" t="s">
        <v>917</v>
      </c>
      <c r="E393" s="993" t="s">
        <v>917</v>
      </c>
      <c r="F393" s="993" t="s">
        <v>917</v>
      </c>
      <c r="G393" s="988" t="s">
        <v>295</v>
      </c>
      <c r="H393" s="569"/>
    </row>
    <row r="394" spans="1:8" ht="16.5" x14ac:dyDescent="0.25">
      <c r="A394" s="993">
        <v>2</v>
      </c>
      <c r="B394" s="989" t="s">
        <v>117</v>
      </c>
      <c r="C394" s="989" t="s">
        <v>282</v>
      </c>
      <c r="D394" s="993" t="s">
        <v>917</v>
      </c>
      <c r="E394" s="993" t="s">
        <v>917</v>
      </c>
      <c r="F394" s="993" t="s">
        <v>917</v>
      </c>
      <c r="G394" s="988" t="s">
        <v>295</v>
      </c>
      <c r="H394" s="569"/>
    </row>
    <row r="395" spans="1:8" ht="16.5" x14ac:dyDescent="0.25">
      <c r="A395" s="993">
        <v>2</v>
      </c>
      <c r="B395" s="989" t="s">
        <v>117</v>
      </c>
      <c r="C395" s="989" t="s">
        <v>243</v>
      </c>
      <c r="D395" s="993" t="s">
        <v>917</v>
      </c>
      <c r="E395" s="993" t="s">
        <v>917</v>
      </c>
      <c r="F395" s="993" t="s">
        <v>917</v>
      </c>
      <c r="G395" s="988" t="s">
        <v>295</v>
      </c>
      <c r="H395" s="569"/>
    </row>
    <row r="396" spans="1:8" ht="16.5" x14ac:dyDescent="0.25">
      <c r="A396" s="993">
        <v>2</v>
      </c>
      <c r="B396" s="989" t="s">
        <v>117</v>
      </c>
      <c r="C396" s="989" t="s">
        <v>200</v>
      </c>
      <c r="D396" s="993">
        <v>14</v>
      </c>
      <c r="E396" s="993" t="s">
        <v>917</v>
      </c>
      <c r="F396" s="993" t="s">
        <v>917</v>
      </c>
      <c r="G396" s="988" t="s">
        <v>295</v>
      </c>
      <c r="H396" s="569"/>
    </row>
    <row r="397" spans="1:8" ht="16.5" x14ac:dyDescent="0.25">
      <c r="A397" s="993">
        <v>2</v>
      </c>
      <c r="B397" s="989" t="s">
        <v>117</v>
      </c>
      <c r="C397" s="989" t="s">
        <v>203</v>
      </c>
      <c r="D397" s="993">
        <v>82</v>
      </c>
      <c r="E397" s="993" t="s">
        <v>917</v>
      </c>
      <c r="F397" s="993" t="s">
        <v>917</v>
      </c>
      <c r="G397" s="988" t="s">
        <v>295</v>
      </c>
      <c r="H397" s="569"/>
    </row>
    <row r="398" spans="1:8" ht="16.5" customHeight="1" x14ac:dyDescent="0.25">
      <c r="A398" s="993">
        <v>2</v>
      </c>
      <c r="B398" s="989" t="s">
        <v>121</v>
      </c>
      <c r="C398" s="989" t="s">
        <v>191</v>
      </c>
      <c r="D398" s="993" t="s">
        <v>917</v>
      </c>
      <c r="E398" s="993" t="s">
        <v>917</v>
      </c>
      <c r="F398" s="993" t="s">
        <v>917</v>
      </c>
      <c r="G398" s="988" t="s">
        <v>307</v>
      </c>
      <c r="H398" s="569"/>
    </row>
    <row r="399" spans="1:8" ht="16.5" x14ac:dyDescent="0.25">
      <c r="A399" s="993">
        <v>2</v>
      </c>
      <c r="B399" s="989" t="s">
        <v>121</v>
      </c>
      <c r="C399" s="989" t="s">
        <v>190</v>
      </c>
      <c r="D399" s="993">
        <v>5</v>
      </c>
      <c r="E399" s="991">
        <v>1066.46</v>
      </c>
      <c r="F399" s="989" t="s">
        <v>309</v>
      </c>
      <c r="G399" s="988" t="s">
        <v>307</v>
      </c>
      <c r="H399" s="569"/>
    </row>
    <row r="400" spans="1:8" ht="16.5" x14ac:dyDescent="0.25">
      <c r="A400" s="993">
        <v>2</v>
      </c>
      <c r="B400" s="989" t="s">
        <v>121</v>
      </c>
      <c r="C400" s="989" t="s">
        <v>189</v>
      </c>
      <c r="D400" s="993">
        <v>7</v>
      </c>
      <c r="E400" s="991">
        <v>996.55000000000007</v>
      </c>
      <c r="F400" s="989" t="s">
        <v>311</v>
      </c>
      <c r="G400" s="988" t="s">
        <v>307</v>
      </c>
      <c r="H400" s="569"/>
    </row>
    <row r="401" spans="1:8" ht="16.5" x14ac:dyDescent="0.25">
      <c r="A401" s="993">
        <v>2</v>
      </c>
      <c r="B401" s="989" t="s">
        <v>121</v>
      </c>
      <c r="C401" s="989" t="s">
        <v>193</v>
      </c>
      <c r="D401" s="993" t="s">
        <v>917</v>
      </c>
      <c r="E401" s="993" t="s">
        <v>917</v>
      </c>
      <c r="F401" s="993" t="s">
        <v>917</v>
      </c>
      <c r="G401" s="988" t="s">
        <v>307</v>
      </c>
      <c r="H401" s="569"/>
    </row>
    <row r="402" spans="1:8" ht="16.5" x14ac:dyDescent="0.25">
      <c r="A402" s="993">
        <v>2</v>
      </c>
      <c r="B402" s="989" t="s">
        <v>121</v>
      </c>
      <c r="C402" s="989" t="s">
        <v>282</v>
      </c>
      <c r="D402" s="993" t="s">
        <v>917</v>
      </c>
      <c r="E402" s="993" t="s">
        <v>917</v>
      </c>
      <c r="F402" s="993" t="s">
        <v>917</v>
      </c>
      <c r="G402" s="988" t="s">
        <v>307</v>
      </c>
      <c r="H402" s="569"/>
    </row>
    <row r="403" spans="1:8" ht="16.5" x14ac:dyDescent="0.25">
      <c r="A403" s="993">
        <v>2</v>
      </c>
      <c r="B403" s="989" t="s">
        <v>121</v>
      </c>
      <c r="C403" s="989" t="s">
        <v>243</v>
      </c>
      <c r="D403" s="993">
        <v>2</v>
      </c>
      <c r="E403" s="991">
        <v>279.64999999999998</v>
      </c>
      <c r="F403" s="989" t="s">
        <v>310</v>
      </c>
      <c r="G403" s="988" t="s">
        <v>307</v>
      </c>
      <c r="H403" s="569"/>
    </row>
    <row r="404" spans="1:8" ht="16.5" x14ac:dyDescent="0.25">
      <c r="A404" s="993">
        <v>2</v>
      </c>
      <c r="B404" s="989" t="s">
        <v>121</v>
      </c>
      <c r="C404" s="989" t="s">
        <v>200</v>
      </c>
      <c r="D404" s="993">
        <v>12</v>
      </c>
      <c r="E404" s="993" t="s">
        <v>917</v>
      </c>
      <c r="F404" s="993" t="s">
        <v>917</v>
      </c>
      <c r="G404" s="988" t="s">
        <v>307</v>
      </c>
      <c r="H404" s="569"/>
    </row>
    <row r="405" spans="1:8" ht="16.5" x14ac:dyDescent="0.25">
      <c r="A405" s="993">
        <v>2</v>
      </c>
      <c r="B405" s="989" t="s">
        <v>121</v>
      </c>
      <c r="C405" s="989" t="s">
        <v>203</v>
      </c>
      <c r="D405" s="993">
        <v>63</v>
      </c>
      <c r="E405" s="993" t="s">
        <v>917</v>
      </c>
      <c r="F405" s="993" t="s">
        <v>917</v>
      </c>
      <c r="G405" s="988" t="s">
        <v>307</v>
      </c>
      <c r="H405" s="569"/>
    </row>
    <row r="406" spans="1:8" ht="16.5" customHeight="1" x14ac:dyDescent="0.25">
      <c r="A406" s="993">
        <v>2</v>
      </c>
      <c r="B406" s="989" t="s">
        <v>124</v>
      </c>
      <c r="C406" s="989" t="s">
        <v>191</v>
      </c>
      <c r="D406" s="993" t="s">
        <v>917</v>
      </c>
      <c r="E406" s="993" t="s">
        <v>917</v>
      </c>
      <c r="F406" s="993" t="s">
        <v>917</v>
      </c>
      <c r="G406" s="988" t="s">
        <v>308</v>
      </c>
      <c r="H406" s="569"/>
    </row>
    <row r="407" spans="1:8" ht="16.5" x14ac:dyDescent="0.25">
      <c r="A407" s="993">
        <v>2</v>
      </c>
      <c r="B407" s="989" t="s">
        <v>124</v>
      </c>
      <c r="C407" s="989" t="s">
        <v>190</v>
      </c>
      <c r="D407" s="993">
        <v>5</v>
      </c>
      <c r="E407" s="991">
        <v>489.83000000000004</v>
      </c>
      <c r="F407" s="989" t="s">
        <v>313</v>
      </c>
      <c r="G407" s="988" t="s">
        <v>308</v>
      </c>
      <c r="H407" s="569"/>
    </row>
    <row r="408" spans="1:8" ht="16.5" x14ac:dyDescent="0.25">
      <c r="A408" s="993">
        <v>2</v>
      </c>
      <c r="B408" s="989" t="s">
        <v>124</v>
      </c>
      <c r="C408" s="989" t="s">
        <v>189</v>
      </c>
      <c r="D408" s="993">
        <v>7</v>
      </c>
      <c r="E408" s="991">
        <v>575.28</v>
      </c>
      <c r="F408" s="989" t="s">
        <v>315</v>
      </c>
      <c r="G408" s="988" t="s">
        <v>308</v>
      </c>
      <c r="H408" s="569"/>
    </row>
    <row r="409" spans="1:8" ht="16.5" x14ac:dyDescent="0.25">
      <c r="A409" s="993">
        <v>2</v>
      </c>
      <c r="B409" s="989" t="s">
        <v>124</v>
      </c>
      <c r="C409" s="989" t="s">
        <v>193</v>
      </c>
      <c r="D409" s="993" t="s">
        <v>917</v>
      </c>
      <c r="E409" s="993" t="s">
        <v>917</v>
      </c>
      <c r="F409" s="993" t="s">
        <v>917</v>
      </c>
      <c r="G409" s="988" t="s">
        <v>308</v>
      </c>
      <c r="H409" s="569"/>
    </row>
    <row r="410" spans="1:8" ht="16.5" x14ac:dyDescent="0.25">
      <c r="A410" s="993">
        <v>2</v>
      </c>
      <c r="B410" s="989" t="s">
        <v>124</v>
      </c>
      <c r="C410" s="989" t="s">
        <v>282</v>
      </c>
      <c r="D410" s="993">
        <v>1</v>
      </c>
      <c r="E410" s="991">
        <v>77.69</v>
      </c>
      <c r="F410" s="989" t="s">
        <v>314</v>
      </c>
      <c r="G410" s="988" t="s">
        <v>308</v>
      </c>
      <c r="H410" s="569"/>
    </row>
    <row r="411" spans="1:8" ht="16.5" x14ac:dyDescent="0.25">
      <c r="A411" s="993">
        <v>2</v>
      </c>
      <c r="B411" s="989" t="s">
        <v>124</v>
      </c>
      <c r="C411" s="989" t="s">
        <v>243</v>
      </c>
      <c r="D411" s="993">
        <v>1</v>
      </c>
      <c r="E411" s="993" t="s">
        <v>917</v>
      </c>
      <c r="F411" s="989">
        <v>48</v>
      </c>
      <c r="G411" s="988" t="s">
        <v>308</v>
      </c>
      <c r="H411" s="569"/>
    </row>
    <row r="412" spans="1:8" ht="16.5" x14ac:dyDescent="0.25">
      <c r="A412" s="993">
        <v>2</v>
      </c>
      <c r="B412" s="989" t="s">
        <v>124</v>
      </c>
      <c r="C412" s="989" t="s">
        <v>200</v>
      </c>
      <c r="D412" s="993">
        <v>16</v>
      </c>
      <c r="E412" s="993" t="s">
        <v>917</v>
      </c>
      <c r="F412" s="993" t="s">
        <v>917</v>
      </c>
      <c r="G412" s="988" t="s">
        <v>308</v>
      </c>
      <c r="H412" s="569"/>
    </row>
    <row r="413" spans="1:8" ht="16.5" x14ac:dyDescent="0.25">
      <c r="A413" s="993">
        <v>2</v>
      </c>
      <c r="B413" s="989" t="s">
        <v>124</v>
      </c>
      <c r="C413" s="989" t="s">
        <v>203</v>
      </c>
      <c r="D413" s="993">
        <v>33</v>
      </c>
      <c r="E413" s="993" t="s">
        <v>917</v>
      </c>
      <c r="F413" s="993" t="s">
        <v>917</v>
      </c>
      <c r="G413" s="988" t="s">
        <v>308</v>
      </c>
      <c r="H413" s="569"/>
    </row>
    <row r="414" spans="1:8" ht="16.5" customHeight="1" x14ac:dyDescent="0.25">
      <c r="A414" s="993">
        <v>2</v>
      </c>
      <c r="B414" s="989" t="s">
        <v>127</v>
      </c>
      <c r="C414" s="989" t="s">
        <v>191</v>
      </c>
      <c r="D414" s="993" t="s">
        <v>917</v>
      </c>
      <c r="E414" s="993" t="s">
        <v>917</v>
      </c>
      <c r="F414" s="993" t="s">
        <v>917</v>
      </c>
      <c r="G414" s="988" t="s">
        <v>312</v>
      </c>
      <c r="H414" s="569"/>
    </row>
    <row r="415" spans="1:8" ht="33" x14ac:dyDescent="0.25">
      <c r="A415" s="993">
        <v>2</v>
      </c>
      <c r="B415" s="989" t="s">
        <v>127</v>
      </c>
      <c r="C415" s="989" t="s">
        <v>190</v>
      </c>
      <c r="D415" s="993">
        <v>9</v>
      </c>
      <c r="E415" s="991">
        <v>1876.9700000000003</v>
      </c>
      <c r="F415" s="989" t="s">
        <v>316</v>
      </c>
      <c r="G415" s="988" t="s">
        <v>312</v>
      </c>
      <c r="H415" s="569"/>
    </row>
    <row r="416" spans="1:8" ht="16.5" x14ac:dyDescent="0.25">
      <c r="A416" s="993">
        <v>2</v>
      </c>
      <c r="B416" s="989" t="s">
        <v>127</v>
      </c>
      <c r="C416" s="989" t="s">
        <v>189</v>
      </c>
      <c r="D416" s="993">
        <v>3</v>
      </c>
      <c r="E416" s="991">
        <v>1932.1599999999999</v>
      </c>
      <c r="F416" s="989" t="s">
        <v>317</v>
      </c>
      <c r="G416" s="988" t="s">
        <v>312</v>
      </c>
      <c r="H416" s="569"/>
    </row>
    <row r="417" spans="1:8" ht="16.5" x14ac:dyDescent="0.25">
      <c r="A417" s="993">
        <v>2</v>
      </c>
      <c r="B417" s="989" t="s">
        <v>127</v>
      </c>
      <c r="C417" s="989" t="s">
        <v>193</v>
      </c>
      <c r="D417" s="993" t="s">
        <v>917</v>
      </c>
      <c r="E417" s="993" t="s">
        <v>917</v>
      </c>
      <c r="F417" s="993" t="s">
        <v>917</v>
      </c>
      <c r="G417" s="988" t="s">
        <v>312</v>
      </c>
      <c r="H417" s="569"/>
    </row>
    <row r="418" spans="1:8" ht="16.5" x14ac:dyDescent="0.25">
      <c r="A418" s="993">
        <v>2</v>
      </c>
      <c r="B418" s="989" t="s">
        <v>127</v>
      </c>
      <c r="C418" s="989" t="s">
        <v>282</v>
      </c>
      <c r="D418" s="993" t="s">
        <v>917</v>
      </c>
      <c r="E418" s="993" t="s">
        <v>917</v>
      </c>
      <c r="F418" s="993" t="s">
        <v>917</v>
      </c>
      <c r="G418" s="988" t="s">
        <v>312</v>
      </c>
      <c r="H418" s="569"/>
    </row>
    <row r="419" spans="1:8" ht="16.5" x14ac:dyDescent="0.25">
      <c r="A419" s="993">
        <v>2</v>
      </c>
      <c r="B419" s="989" t="s">
        <v>127</v>
      </c>
      <c r="C419" s="989" t="s">
        <v>243</v>
      </c>
      <c r="D419" s="993" t="s">
        <v>917</v>
      </c>
      <c r="E419" s="993" t="s">
        <v>917</v>
      </c>
      <c r="F419" s="993" t="s">
        <v>917</v>
      </c>
      <c r="G419" s="988" t="s">
        <v>312</v>
      </c>
      <c r="H419" s="569"/>
    </row>
    <row r="420" spans="1:8" ht="16.5" x14ac:dyDescent="0.25">
      <c r="A420" s="993">
        <v>2</v>
      </c>
      <c r="B420" s="989" t="s">
        <v>127</v>
      </c>
      <c r="C420" s="989" t="s">
        <v>200</v>
      </c>
      <c r="D420" s="993">
        <v>16</v>
      </c>
      <c r="E420" s="993" t="s">
        <v>917</v>
      </c>
      <c r="F420" s="993" t="s">
        <v>917</v>
      </c>
      <c r="G420" s="988" t="s">
        <v>312</v>
      </c>
      <c r="H420" s="569"/>
    </row>
    <row r="421" spans="1:8" ht="16.5" x14ac:dyDescent="0.25">
      <c r="A421" s="993">
        <v>2</v>
      </c>
      <c r="B421" s="989" t="s">
        <v>127</v>
      </c>
      <c r="C421" s="989" t="s">
        <v>203</v>
      </c>
      <c r="D421" s="993">
        <v>65</v>
      </c>
      <c r="E421" s="993" t="s">
        <v>917</v>
      </c>
      <c r="F421" s="993" t="s">
        <v>917</v>
      </c>
      <c r="G421" s="988" t="s">
        <v>312</v>
      </c>
      <c r="H421" s="569"/>
    </row>
    <row r="422" spans="1:8" ht="16.5" customHeight="1" x14ac:dyDescent="0.25">
      <c r="A422" s="993">
        <v>2</v>
      </c>
      <c r="B422" s="989" t="s">
        <v>130</v>
      </c>
      <c r="C422" s="989" t="s">
        <v>191</v>
      </c>
      <c r="D422" s="993" t="s">
        <v>917</v>
      </c>
      <c r="E422" s="993" t="s">
        <v>917</v>
      </c>
      <c r="F422" s="993" t="s">
        <v>917</v>
      </c>
      <c r="G422" s="988" t="s">
        <v>318</v>
      </c>
      <c r="H422" s="569"/>
    </row>
    <row r="423" spans="1:8" ht="16.5" x14ac:dyDescent="0.25">
      <c r="A423" s="993">
        <v>2</v>
      </c>
      <c r="B423" s="989" t="s">
        <v>130</v>
      </c>
      <c r="C423" s="989" t="s">
        <v>190</v>
      </c>
      <c r="D423" s="993">
        <v>6</v>
      </c>
      <c r="E423" s="991">
        <v>985.92000000000007</v>
      </c>
      <c r="F423" s="989" t="s">
        <v>321</v>
      </c>
      <c r="G423" s="988" t="s">
        <v>318</v>
      </c>
      <c r="H423" s="569"/>
    </row>
    <row r="424" spans="1:8" ht="16.5" x14ac:dyDescent="0.25">
      <c r="A424" s="993">
        <v>2</v>
      </c>
      <c r="B424" s="989" t="s">
        <v>130</v>
      </c>
      <c r="C424" s="989" t="s">
        <v>189</v>
      </c>
      <c r="D424" s="993">
        <v>4</v>
      </c>
      <c r="E424" s="991">
        <v>875.74</v>
      </c>
      <c r="F424" s="989" t="s">
        <v>322</v>
      </c>
      <c r="G424" s="988" t="s">
        <v>318</v>
      </c>
      <c r="H424" s="569"/>
    </row>
    <row r="425" spans="1:8" ht="16.5" x14ac:dyDescent="0.25">
      <c r="A425" s="993">
        <v>2</v>
      </c>
      <c r="B425" s="989" t="s">
        <v>130</v>
      </c>
      <c r="C425" s="989" t="s">
        <v>193</v>
      </c>
      <c r="D425" s="993" t="s">
        <v>917</v>
      </c>
      <c r="E425" s="993" t="s">
        <v>917</v>
      </c>
      <c r="F425" s="993" t="s">
        <v>917</v>
      </c>
      <c r="G425" s="988" t="s">
        <v>318</v>
      </c>
      <c r="H425" s="569"/>
    </row>
    <row r="426" spans="1:8" ht="16.5" x14ac:dyDescent="0.25">
      <c r="A426" s="993">
        <v>2</v>
      </c>
      <c r="B426" s="989" t="s">
        <v>130</v>
      </c>
      <c r="C426" s="989" t="s">
        <v>282</v>
      </c>
      <c r="D426" s="993" t="s">
        <v>917</v>
      </c>
      <c r="E426" s="993" t="s">
        <v>917</v>
      </c>
      <c r="F426" s="993" t="s">
        <v>917</v>
      </c>
      <c r="G426" s="988" t="s">
        <v>318</v>
      </c>
      <c r="H426" s="569"/>
    </row>
    <row r="427" spans="1:8" ht="16.5" x14ac:dyDescent="0.25">
      <c r="A427" s="993">
        <v>2</v>
      </c>
      <c r="B427" s="989" t="s">
        <v>130</v>
      </c>
      <c r="C427" s="989" t="s">
        <v>243</v>
      </c>
      <c r="D427" s="993" t="s">
        <v>917</v>
      </c>
      <c r="E427" s="993" t="s">
        <v>917</v>
      </c>
      <c r="F427" s="993" t="s">
        <v>917</v>
      </c>
      <c r="G427" s="988" t="s">
        <v>318</v>
      </c>
      <c r="H427" s="569"/>
    </row>
    <row r="428" spans="1:8" ht="16.5" x14ac:dyDescent="0.25">
      <c r="A428" s="993">
        <v>2</v>
      </c>
      <c r="B428" s="989" t="s">
        <v>130</v>
      </c>
      <c r="C428" s="989" t="s">
        <v>200</v>
      </c>
      <c r="D428" s="993">
        <v>14</v>
      </c>
      <c r="E428" s="993" t="s">
        <v>917</v>
      </c>
      <c r="F428" s="993" t="s">
        <v>917</v>
      </c>
      <c r="G428" s="988" t="s">
        <v>318</v>
      </c>
      <c r="H428" s="569"/>
    </row>
    <row r="429" spans="1:8" ht="16.5" x14ac:dyDescent="0.25">
      <c r="A429" s="993">
        <v>2</v>
      </c>
      <c r="B429" s="989" t="s">
        <v>130</v>
      </c>
      <c r="C429" s="989" t="s">
        <v>203</v>
      </c>
      <c r="D429" s="993">
        <v>59</v>
      </c>
      <c r="E429" s="993" t="s">
        <v>917</v>
      </c>
      <c r="F429" s="993" t="s">
        <v>917</v>
      </c>
      <c r="G429" s="988" t="s">
        <v>318</v>
      </c>
      <c r="H429" s="569"/>
    </row>
    <row r="430" spans="1:8" ht="16.5" x14ac:dyDescent="0.25">
      <c r="A430" s="993">
        <v>2</v>
      </c>
      <c r="B430" s="989" t="s">
        <v>133</v>
      </c>
      <c r="C430" s="989" t="s">
        <v>191</v>
      </c>
      <c r="D430" s="993" t="s">
        <v>917</v>
      </c>
      <c r="E430" s="993" t="s">
        <v>917</v>
      </c>
      <c r="F430" s="993" t="s">
        <v>917</v>
      </c>
      <c r="G430" s="988" t="s">
        <v>319</v>
      </c>
      <c r="H430" s="569"/>
    </row>
    <row r="431" spans="1:8" ht="16.5" x14ac:dyDescent="0.25">
      <c r="A431" s="993">
        <v>2</v>
      </c>
      <c r="B431" s="989" t="s">
        <v>133</v>
      </c>
      <c r="C431" s="989" t="s">
        <v>190</v>
      </c>
      <c r="D431" s="993">
        <v>8</v>
      </c>
      <c r="E431" s="991">
        <v>1464.19</v>
      </c>
      <c r="F431" s="989" t="s">
        <v>323</v>
      </c>
      <c r="G431" s="988" t="s">
        <v>319</v>
      </c>
      <c r="H431" s="569"/>
    </row>
    <row r="432" spans="1:8" ht="16.5" x14ac:dyDescent="0.25">
      <c r="A432" s="993">
        <v>2</v>
      </c>
      <c r="B432" s="989" t="s">
        <v>133</v>
      </c>
      <c r="C432" s="989" t="s">
        <v>189</v>
      </c>
      <c r="D432" s="993">
        <v>5</v>
      </c>
      <c r="E432" s="991">
        <v>537.1</v>
      </c>
      <c r="F432" s="989" t="s">
        <v>324</v>
      </c>
      <c r="G432" s="988" t="s">
        <v>319</v>
      </c>
      <c r="H432" s="569"/>
    </row>
    <row r="433" spans="1:8" ht="16.5" x14ac:dyDescent="0.25">
      <c r="A433" s="993">
        <v>2</v>
      </c>
      <c r="B433" s="989" t="s">
        <v>133</v>
      </c>
      <c r="C433" s="989" t="s">
        <v>193</v>
      </c>
      <c r="D433" s="993" t="s">
        <v>917</v>
      </c>
      <c r="E433" s="993" t="s">
        <v>917</v>
      </c>
      <c r="F433" s="993" t="s">
        <v>917</v>
      </c>
      <c r="G433" s="988" t="s">
        <v>319</v>
      </c>
      <c r="H433" s="569"/>
    </row>
    <row r="434" spans="1:8" ht="16.5" x14ac:dyDescent="0.25">
      <c r="A434" s="993">
        <v>2</v>
      </c>
      <c r="B434" s="989" t="s">
        <v>133</v>
      </c>
      <c r="C434" s="989" t="s">
        <v>282</v>
      </c>
      <c r="D434" s="993" t="s">
        <v>917</v>
      </c>
      <c r="E434" s="993" t="s">
        <v>917</v>
      </c>
      <c r="F434" s="993" t="s">
        <v>917</v>
      </c>
      <c r="G434" s="988" t="s">
        <v>319</v>
      </c>
      <c r="H434" s="569"/>
    </row>
    <row r="435" spans="1:8" ht="16.5" x14ac:dyDescent="0.25">
      <c r="A435" s="993">
        <v>2</v>
      </c>
      <c r="B435" s="989" t="s">
        <v>133</v>
      </c>
      <c r="C435" s="989" t="s">
        <v>243</v>
      </c>
      <c r="D435" s="993" t="s">
        <v>917</v>
      </c>
      <c r="E435" s="993" t="s">
        <v>917</v>
      </c>
      <c r="F435" s="993" t="s">
        <v>917</v>
      </c>
      <c r="G435" s="988" t="s">
        <v>319</v>
      </c>
      <c r="H435" s="569"/>
    </row>
    <row r="436" spans="1:8" ht="16.5" x14ac:dyDescent="0.25">
      <c r="A436" s="993">
        <v>2</v>
      </c>
      <c r="B436" s="989" t="s">
        <v>133</v>
      </c>
      <c r="C436" s="989" t="s">
        <v>200</v>
      </c>
      <c r="D436" s="993">
        <v>14</v>
      </c>
      <c r="E436" s="993" t="s">
        <v>917</v>
      </c>
      <c r="F436" s="993" t="s">
        <v>917</v>
      </c>
      <c r="G436" s="988" t="s">
        <v>319</v>
      </c>
      <c r="H436" s="569"/>
    </row>
    <row r="437" spans="1:8" ht="16.5" x14ac:dyDescent="0.25">
      <c r="A437" s="993">
        <v>2</v>
      </c>
      <c r="B437" s="989" t="s">
        <v>133</v>
      </c>
      <c r="C437" s="989" t="s">
        <v>203</v>
      </c>
      <c r="D437" s="993">
        <v>54</v>
      </c>
      <c r="E437" s="993" t="s">
        <v>917</v>
      </c>
      <c r="F437" s="993" t="s">
        <v>917</v>
      </c>
      <c r="G437" s="988" t="s">
        <v>319</v>
      </c>
      <c r="H437" s="569"/>
    </row>
    <row r="438" spans="1:8" ht="16.5" customHeight="1" x14ac:dyDescent="0.25">
      <c r="A438" s="993">
        <v>2</v>
      </c>
      <c r="B438" s="989" t="s">
        <v>136</v>
      </c>
      <c r="C438" s="989" t="s">
        <v>191</v>
      </c>
      <c r="D438" s="993" t="s">
        <v>917</v>
      </c>
      <c r="E438" s="993" t="s">
        <v>917</v>
      </c>
      <c r="F438" s="993" t="s">
        <v>917</v>
      </c>
      <c r="G438" s="988" t="s">
        <v>320</v>
      </c>
      <c r="H438" s="569"/>
    </row>
    <row r="439" spans="1:8" ht="33" x14ac:dyDescent="0.25">
      <c r="A439" s="993">
        <v>2</v>
      </c>
      <c r="B439" s="989" t="s">
        <v>136</v>
      </c>
      <c r="C439" s="989" t="s">
        <v>190</v>
      </c>
      <c r="D439" s="993">
        <v>9</v>
      </c>
      <c r="E439" s="991">
        <v>2693.6199999999994</v>
      </c>
      <c r="F439" s="989" t="s">
        <v>325</v>
      </c>
      <c r="G439" s="988" t="s">
        <v>320</v>
      </c>
      <c r="H439" s="569"/>
    </row>
    <row r="440" spans="1:8" ht="16.5" x14ac:dyDescent="0.25">
      <c r="A440" s="993">
        <v>2</v>
      </c>
      <c r="B440" s="989" t="s">
        <v>136</v>
      </c>
      <c r="C440" s="989" t="s">
        <v>189</v>
      </c>
      <c r="D440" s="993">
        <v>5</v>
      </c>
      <c r="E440" s="991">
        <v>2344.2800000000002</v>
      </c>
      <c r="F440" s="989" t="s">
        <v>326</v>
      </c>
      <c r="G440" s="988" t="s">
        <v>320</v>
      </c>
      <c r="H440" s="569"/>
    </row>
    <row r="441" spans="1:8" ht="16.5" x14ac:dyDescent="0.25">
      <c r="A441" s="993">
        <v>2</v>
      </c>
      <c r="B441" s="989" t="s">
        <v>136</v>
      </c>
      <c r="C441" s="989" t="s">
        <v>193</v>
      </c>
      <c r="D441" s="993" t="s">
        <v>917</v>
      </c>
      <c r="E441" s="993" t="s">
        <v>917</v>
      </c>
      <c r="F441" s="993" t="s">
        <v>917</v>
      </c>
      <c r="G441" s="988" t="s">
        <v>320</v>
      </c>
      <c r="H441" s="569"/>
    </row>
    <row r="442" spans="1:8" ht="16.5" x14ac:dyDescent="0.25">
      <c r="A442" s="993">
        <v>2</v>
      </c>
      <c r="B442" s="989" t="s">
        <v>136</v>
      </c>
      <c r="C442" s="989" t="s">
        <v>282</v>
      </c>
      <c r="D442" s="993" t="s">
        <v>917</v>
      </c>
      <c r="E442" s="993" t="s">
        <v>917</v>
      </c>
      <c r="F442" s="993" t="s">
        <v>917</v>
      </c>
      <c r="G442" s="988" t="s">
        <v>320</v>
      </c>
      <c r="H442" s="569"/>
    </row>
    <row r="443" spans="1:8" ht="16.5" x14ac:dyDescent="0.25">
      <c r="A443" s="993">
        <v>2</v>
      </c>
      <c r="B443" s="989" t="s">
        <v>136</v>
      </c>
      <c r="C443" s="989" t="s">
        <v>243</v>
      </c>
      <c r="D443" s="993" t="s">
        <v>917</v>
      </c>
      <c r="E443" s="993" t="s">
        <v>917</v>
      </c>
      <c r="F443" s="993" t="s">
        <v>917</v>
      </c>
      <c r="G443" s="988" t="s">
        <v>320</v>
      </c>
      <c r="H443" s="569"/>
    </row>
    <row r="444" spans="1:8" ht="16.5" x14ac:dyDescent="0.25">
      <c r="A444" s="993">
        <v>2</v>
      </c>
      <c r="B444" s="989" t="s">
        <v>136</v>
      </c>
      <c r="C444" s="989" t="s">
        <v>200</v>
      </c>
      <c r="D444" s="993">
        <v>23</v>
      </c>
      <c r="E444" s="993" t="s">
        <v>917</v>
      </c>
      <c r="F444" s="993" t="s">
        <v>917</v>
      </c>
      <c r="G444" s="988" t="s">
        <v>320</v>
      </c>
      <c r="H444" s="569"/>
    </row>
    <row r="445" spans="1:8" ht="16.5" x14ac:dyDescent="0.25">
      <c r="A445" s="993">
        <v>2</v>
      </c>
      <c r="B445" s="989" t="s">
        <v>136</v>
      </c>
      <c r="C445" s="989" t="s">
        <v>203</v>
      </c>
      <c r="D445" s="993">
        <v>75</v>
      </c>
      <c r="E445" s="993" t="s">
        <v>917</v>
      </c>
      <c r="F445" s="993" t="s">
        <v>917</v>
      </c>
      <c r="G445" s="988" t="s">
        <v>320</v>
      </c>
      <c r="H445" s="569"/>
    </row>
    <row r="446" spans="1:8" ht="16.5" customHeight="1" x14ac:dyDescent="0.25">
      <c r="A446" s="993">
        <v>2</v>
      </c>
      <c r="B446" s="989" t="s">
        <v>139</v>
      </c>
      <c r="C446" s="989" t="s">
        <v>191</v>
      </c>
      <c r="D446" s="993" t="s">
        <v>917</v>
      </c>
      <c r="E446" s="993" t="s">
        <v>917</v>
      </c>
      <c r="F446" s="993" t="s">
        <v>917</v>
      </c>
      <c r="G446" s="988" t="s">
        <v>369</v>
      </c>
      <c r="H446" s="569"/>
    </row>
    <row r="447" spans="1:8" ht="16.5" x14ac:dyDescent="0.25">
      <c r="A447" s="993">
        <v>2</v>
      </c>
      <c r="B447" s="989" t="s">
        <v>139</v>
      </c>
      <c r="C447" s="989" t="s">
        <v>190</v>
      </c>
      <c r="D447" s="993">
        <v>7</v>
      </c>
      <c r="E447" s="991">
        <v>707.66000000000008</v>
      </c>
      <c r="F447" s="989" t="s">
        <v>327</v>
      </c>
      <c r="G447" s="988" t="s">
        <v>369</v>
      </c>
      <c r="H447" s="569"/>
    </row>
    <row r="448" spans="1:8" ht="16.5" x14ac:dyDescent="0.25">
      <c r="A448" s="993">
        <v>2</v>
      </c>
      <c r="B448" s="989" t="s">
        <v>139</v>
      </c>
      <c r="C448" s="989" t="s">
        <v>189</v>
      </c>
      <c r="D448" s="993">
        <v>2</v>
      </c>
      <c r="E448" s="991">
        <v>787.36</v>
      </c>
      <c r="F448" s="989" t="s">
        <v>261</v>
      </c>
      <c r="G448" s="988" t="s">
        <v>369</v>
      </c>
      <c r="H448" s="569"/>
    </row>
    <row r="449" spans="1:8" ht="16.5" x14ac:dyDescent="0.25">
      <c r="A449" s="993">
        <v>2</v>
      </c>
      <c r="B449" s="989" t="s">
        <v>139</v>
      </c>
      <c r="C449" s="989" t="s">
        <v>193</v>
      </c>
      <c r="D449" s="993" t="s">
        <v>917</v>
      </c>
      <c r="E449" s="993" t="s">
        <v>917</v>
      </c>
      <c r="F449" s="993" t="s">
        <v>917</v>
      </c>
      <c r="G449" s="988" t="s">
        <v>369</v>
      </c>
      <c r="H449" s="569"/>
    </row>
    <row r="450" spans="1:8" ht="16.5" x14ac:dyDescent="0.25">
      <c r="A450" s="993">
        <v>2</v>
      </c>
      <c r="B450" s="989" t="s">
        <v>139</v>
      </c>
      <c r="C450" s="989" t="s">
        <v>282</v>
      </c>
      <c r="D450" s="993" t="s">
        <v>917</v>
      </c>
      <c r="E450" s="993" t="s">
        <v>917</v>
      </c>
      <c r="F450" s="993" t="s">
        <v>917</v>
      </c>
      <c r="G450" s="988" t="s">
        <v>369</v>
      </c>
      <c r="H450" s="569"/>
    </row>
    <row r="451" spans="1:8" ht="16.5" x14ac:dyDescent="0.25">
      <c r="A451" s="993">
        <v>2</v>
      </c>
      <c r="B451" s="989" t="s">
        <v>139</v>
      </c>
      <c r="C451" s="989" t="s">
        <v>243</v>
      </c>
      <c r="D451" s="993" t="s">
        <v>917</v>
      </c>
      <c r="E451" s="993" t="s">
        <v>917</v>
      </c>
      <c r="F451" s="993" t="s">
        <v>917</v>
      </c>
      <c r="G451" s="988" t="s">
        <v>369</v>
      </c>
      <c r="H451" s="569"/>
    </row>
    <row r="452" spans="1:8" ht="16.5" x14ac:dyDescent="0.25">
      <c r="A452" s="993">
        <v>2</v>
      </c>
      <c r="B452" s="989" t="s">
        <v>139</v>
      </c>
      <c r="C452" s="989" t="s">
        <v>200</v>
      </c>
      <c r="D452" s="993">
        <v>14</v>
      </c>
      <c r="E452" s="993" t="s">
        <v>917</v>
      </c>
      <c r="F452" s="993" t="s">
        <v>917</v>
      </c>
      <c r="G452" s="988" t="s">
        <v>369</v>
      </c>
      <c r="H452" s="569"/>
    </row>
    <row r="453" spans="1:8" ht="16.5" x14ac:dyDescent="0.25">
      <c r="A453" s="993">
        <v>2</v>
      </c>
      <c r="B453" s="989" t="s">
        <v>139</v>
      </c>
      <c r="C453" s="989" t="s">
        <v>203</v>
      </c>
      <c r="D453" s="993">
        <v>34</v>
      </c>
      <c r="E453" s="993" t="s">
        <v>917</v>
      </c>
      <c r="F453" s="993" t="s">
        <v>917</v>
      </c>
      <c r="G453" s="988" t="s">
        <v>369</v>
      </c>
      <c r="H453" s="569"/>
    </row>
    <row r="454" spans="1:8" ht="16.5" customHeight="1" x14ac:dyDescent="0.25">
      <c r="A454" s="993">
        <v>2</v>
      </c>
      <c r="B454" s="989" t="s">
        <v>142</v>
      </c>
      <c r="C454" s="989" t="s">
        <v>191</v>
      </c>
      <c r="D454" s="993" t="s">
        <v>917</v>
      </c>
      <c r="E454" s="993" t="s">
        <v>917</v>
      </c>
      <c r="F454" s="993" t="s">
        <v>917</v>
      </c>
      <c r="G454" s="988" t="s">
        <v>328</v>
      </c>
      <c r="H454" s="569"/>
    </row>
    <row r="455" spans="1:8" ht="33" x14ac:dyDescent="0.25">
      <c r="A455" s="993">
        <v>2</v>
      </c>
      <c r="B455" s="989" t="s">
        <v>142</v>
      </c>
      <c r="C455" s="989" t="s">
        <v>190</v>
      </c>
      <c r="D455" s="993">
        <v>8</v>
      </c>
      <c r="E455" s="991">
        <v>1981.44</v>
      </c>
      <c r="F455" s="989" t="s">
        <v>329</v>
      </c>
      <c r="G455" s="988" t="s">
        <v>328</v>
      </c>
      <c r="H455" s="569"/>
    </row>
    <row r="456" spans="1:8" ht="33" x14ac:dyDescent="0.25">
      <c r="A456" s="993">
        <v>2</v>
      </c>
      <c r="B456" s="989" t="s">
        <v>142</v>
      </c>
      <c r="C456" s="989" t="s">
        <v>189</v>
      </c>
      <c r="D456" s="993">
        <v>12</v>
      </c>
      <c r="E456" s="991">
        <v>1884.5299999999995</v>
      </c>
      <c r="F456" s="989" t="s">
        <v>330</v>
      </c>
      <c r="G456" s="988" t="s">
        <v>328</v>
      </c>
      <c r="H456" s="569"/>
    </row>
    <row r="457" spans="1:8" ht="16.5" x14ac:dyDescent="0.25">
      <c r="A457" s="993">
        <v>2</v>
      </c>
      <c r="B457" s="989" t="s">
        <v>142</v>
      </c>
      <c r="C457" s="989" t="s">
        <v>193</v>
      </c>
      <c r="D457" s="993" t="s">
        <v>917</v>
      </c>
      <c r="E457" s="993" t="s">
        <v>917</v>
      </c>
      <c r="F457" s="993" t="s">
        <v>917</v>
      </c>
      <c r="G457" s="988" t="s">
        <v>328</v>
      </c>
      <c r="H457" s="569"/>
    </row>
    <row r="458" spans="1:8" ht="16.5" x14ac:dyDescent="0.25">
      <c r="A458" s="993">
        <v>2</v>
      </c>
      <c r="B458" s="989" t="s">
        <v>142</v>
      </c>
      <c r="C458" s="989" t="s">
        <v>282</v>
      </c>
      <c r="D458" s="993" t="s">
        <v>917</v>
      </c>
      <c r="E458" s="993" t="s">
        <v>917</v>
      </c>
      <c r="F458" s="993" t="s">
        <v>917</v>
      </c>
      <c r="G458" s="988" t="s">
        <v>328</v>
      </c>
      <c r="H458" s="569"/>
    </row>
    <row r="459" spans="1:8" ht="16.5" x14ac:dyDescent="0.25">
      <c r="A459" s="993">
        <v>2</v>
      </c>
      <c r="B459" s="989" t="s">
        <v>142</v>
      </c>
      <c r="C459" s="989" t="s">
        <v>243</v>
      </c>
      <c r="D459" s="993" t="s">
        <v>917</v>
      </c>
      <c r="E459" s="993" t="s">
        <v>917</v>
      </c>
      <c r="F459" s="993" t="s">
        <v>917</v>
      </c>
      <c r="G459" s="988" t="s">
        <v>328</v>
      </c>
      <c r="H459" s="569"/>
    </row>
    <row r="460" spans="1:8" ht="16.5" x14ac:dyDescent="0.25">
      <c r="A460" s="993">
        <v>2</v>
      </c>
      <c r="B460" s="989" t="s">
        <v>142</v>
      </c>
      <c r="C460" s="989" t="s">
        <v>200</v>
      </c>
      <c r="D460" s="993">
        <v>26</v>
      </c>
      <c r="E460" s="993" t="s">
        <v>917</v>
      </c>
      <c r="F460" s="993" t="s">
        <v>917</v>
      </c>
      <c r="G460" s="988" t="s">
        <v>328</v>
      </c>
      <c r="H460" s="569"/>
    </row>
    <row r="461" spans="1:8" ht="16.5" x14ac:dyDescent="0.25">
      <c r="A461" s="993">
        <v>2</v>
      </c>
      <c r="B461" s="989" t="s">
        <v>142</v>
      </c>
      <c r="C461" s="989" t="s">
        <v>203</v>
      </c>
      <c r="D461" s="993">
        <v>76</v>
      </c>
      <c r="E461" s="993" t="s">
        <v>917</v>
      </c>
      <c r="F461" s="993" t="s">
        <v>917</v>
      </c>
      <c r="G461" s="988" t="s">
        <v>328</v>
      </c>
      <c r="H461" s="569"/>
    </row>
    <row r="462" spans="1:8" ht="16.5" customHeight="1" x14ac:dyDescent="0.25">
      <c r="A462" s="993">
        <v>2</v>
      </c>
      <c r="B462" s="989" t="s">
        <v>145</v>
      </c>
      <c r="C462" s="989" t="s">
        <v>191</v>
      </c>
      <c r="D462" s="993" t="s">
        <v>917</v>
      </c>
      <c r="E462" s="993" t="s">
        <v>917</v>
      </c>
      <c r="F462" s="993" t="s">
        <v>917</v>
      </c>
      <c r="G462" s="988" t="s">
        <v>331</v>
      </c>
      <c r="H462" s="569"/>
    </row>
    <row r="463" spans="1:8" ht="16.5" x14ac:dyDescent="0.25">
      <c r="A463" s="993">
        <v>2</v>
      </c>
      <c r="B463" s="989" t="s">
        <v>145</v>
      </c>
      <c r="C463" s="989" t="s">
        <v>190</v>
      </c>
      <c r="D463" s="993">
        <v>1</v>
      </c>
      <c r="E463" s="991">
        <v>401.57</v>
      </c>
      <c r="F463" s="989">
        <v>48</v>
      </c>
      <c r="G463" s="988" t="s">
        <v>331</v>
      </c>
      <c r="H463" s="569"/>
    </row>
    <row r="464" spans="1:8" ht="16.5" x14ac:dyDescent="0.25">
      <c r="A464" s="993">
        <v>2</v>
      </c>
      <c r="B464" s="989" t="s">
        <v>145</v>
      </c>
      <c r="C464" s="989" t="s">
        <v>189</v>
      </c>
      <c r="D464" s="993" t="s">
        <v>917</v>
      </c>
      <c r="E464" s="993" t="s">
        <v>917</v>
      </c>
      <c r="F464" s="993" t="s">
        <v>917</v>
      </c>
      <c r="G464" s="988" t="s">
        <v>331</v>
      </c>
      <c r="H464" s="569"/>
    </row>
    <row r="465" spans="1:8" ht="16.5" x14ac:dyDescent="0.25">
      <c r="A465" s="993">
        <v>2</v>
      </c>
      <c r="B465" s="989" t="s">
        <v>145</v>
      </c>
      <c r="C465" s="989" t="s">
        <v>193</v>
      </c>
      <c r="D465" s="993" t="s">
        <v>917</v>
      </c>
      <c r="E465" s="993" t="s">
        <v>917</v>
      </c>
      <c r="F465" s="993" t="s">
        <v>917</v>
      </c>
      <c r="G465" s="988" t="s">
        <v>331</v>
      </c>
      <c r="H465" s="569"/>
    </row>
    <row r="466" spans="1:8" ht="16.5" x14ac:dyDescent="0.25">
      <c r="A466" s="993">
        <v>2</v>
      </c>
      <c r="B466" s="989" t="s">
        <v>145</v>
      </c>
      <c r="C466" s="989" t="s">
        <v>282</v>
      </c>
      <c r="D466" s="993" t="s">
        <v>917</v>
      </c>
      <c r="E466" s="993" t="s">
        <v>917</v>
      </c>
      <c r="F466" s="993" t="s">
        <v>917</v>
      </c>
      <c r="G466" s="988" t="s">
        <v>331</v>
      </c>
      <c r="H466" s="569"/>
    </row>
    <row r="467" spans="1:8" ht="16.5" x14ac:dyDescent="0.25">
      <c r="A467" s="993">
        <v>2</v>
      </c>
      <c r="B467" s="989" t="s">
        <v>145</v>
      </c>
      <c r="C467" s="989" t="s">
        <v>243</v>
      </c>
      <c r="D467" s="993" t="s">
        <v>917</v>
      </c>
      <c r="E467" s="993" t="s">
        <v>917</v>
      </c>
      <c r="F467" s="993" t="s">
        <v>917</v>
      </c>
      <c r="G467" s="988" t="s">
        <v>331</v>
      </c>
      <c r="H467" s="569"/>
    </row>
    <row r="468" spans="1:8" ht="16.5" x14ac:dyDescent="0.25">
      <c r="A468" s="993">
        <v>2</v>
      </c>
      <c r="B468" s="989" t="s">
        <v>145</v>
      </c>
      <c r="C468" s="989" t="s">
        <v>200</v>
      </c>
      <c r="D468" s="993">
        <v>1</v>
      </c>
      <c r="E468" s="993" t="s">
        <v>917</v>
      </c>
      <c r="F468" s="993" t="s">
        <v>917</v>
      </c>
      <c r="G468" s="988" t="s">
        <v>331</v>
      </c>
      <c r="H468" s="569"/>
    </row>
    <row r="469" spans="1:8" ht="16.5" x14ac:dyDescent="0.25">
      <c r="A469" s="993">
        <v>2</v>
      </c>
      <c r="B469" s="989" t="s">
        <v>145</v>
      </c>
      <c r="C469" s="989" t="s">
        <v>203</v>
      </c>
      <c r="D469" s="993">
        <v>2</v>
      </c>
      <c r="E469" s="993" t="s">
        <v>917</v>
      </c>
      <c r="F469" s="993" t="s">
        <v>917</v>
      </c>
      <c r="G469" s="988" t="s">
        <v>331</v>
      </c>
      <c r="H469" s="569"/>
    </row>
    <row r="470" spans="1:8" ht="16.5" customHeight="1" x14ac:dyDescent="0.25">
      <c r="A470" s="993">
        <v>2</v>
      </c>
      <c r="B470" s="989" t="s">
        <v>148</v>
      </c>
      <c r="C470" s="989" t="s">
        <v>191</v>
      </c>
      <c r="D470" s="993" t="s">
        <v>917</v>
      </c>
      <c r="E470" s="993" t="s">
        <v>917</v>
      </c>
      <c r="F470" s="993" t="s">
        <v>917</v>
      </c>
      <c r="G470" s="988" t="s">
        <v>332</v>
      </c>
      <c r="H470" s="569"/>
    </row>
    <row r="471" spans="1:8" ht="16.5" x14ac:dyDescent="0.25">
      <c r="A471" s="993">
        <v>2</v>
      </c>
      <c r="B471" s="989" t="s">
        <v>148</v>
      </c>
      <c r="C471" s="989" t="s">
        <v>190</v>
      </c>
      <c r="D471" s="993" t="s">
        <v>917</v>
      </c>
      <c r="E471" s="993" t="s">
        <v>917</v>
      </c>
      <c r="F471" s="993" t="s">
        <v>917</v>
      </c>
      <c r="G471" s="988" t="s">
        <v>332</v>
      </c>
      <c r="H471" s="569"/>
    </row>
    <row r="472" spans="1:8" ht="16.5" x14ac:dyDescent="0.25">
      <c r="A472" s="993">
        <v>2</v>
      </c>
      <c r="B472" s="989" t="s">
        <v>148</v>
      </c>
      <c r="C472" s="989" t="s">
        <v>189</v>
      </c>
      <c r="D472" s="993">
        <v>1</v>
      </c>
      <c r="E472" s="991">
        <v>180.3</v>
      </c>
      <c r="F472" s="989">
        <v>48</v>
      </c>
      <c r="G472" s="988" t="s">
        <v>332</v>
      </c>
      <c r="H472" s="569"/>
    </row>
    <row r="473" spans="1:8" ht="16.5" x14ac:dyDescent="0.25">
      <c r="A473" s="993">
        <v>2</v>
      </c>
      <c r="B473" s="989" t="s">
        <v>148</v>
      </c>
      <c r="C473" s="989" t="s">
        <v>193</v>
      </c>
      <c r="D473" s="993" t="s">
        <v>917</v>
      </c>
      <c r="E473" s="993" t="s">
        <v>917</v>
      </c>
      <c r="F473" s="993" t="s">
        <v>917</v>
      </c>
      <c r="G473" s="988" t="s">
        <v>332</v>
      </c>
      <c r="H473" s="569"/>
    </row>
    <row r="474" spans="1:8" ht="16.5" x14ac:dyDescent="0.25">
      <c r="A474" s="993">
        <v>2</v>
      </c>
      <c r="B474" s="989" t="s">
        <v>148</v>
      </c>
      <c r="C474" s="989" t="s">
        <v>282</v>
      </c>
      <c r="D474" s="993" t="s">
        <v>917</v>
      </c>
      <c r="E474" s="993" t="s">
        <v>917</v>
      </c>
      <c r="F474" s="993" t="s">
        <v>917</v>
      </c>
      <c r="G474" s="988" t="s">
        <v>332</v>
      </c>
      <c r="H474" s="569"/>
    </row>
    <row r="475" spans="1:8" ht="16.5" x14ac:dyDescent="0.25">
      <c r="A475" s="993">
        <v>2</v>
      </c>
      <c r="B475" s="989" t="s">
        <v>148</v>
      </c>
      <c r="C475" s="989" t="s">
        <v>243</v>
      </c>
      <c r="D475" s="993" t="s">
        <v>917</v>
      </c>
      <c r="E475" s="993" t="s">
        <v>917</v>
      </c>
      <c r="F475" s="993" t="s">
        <v>917</v>
      </c>
      <c r="G475" s="988" t="s">
        <v>332</v>
      </c>
      <c r="H475" s="569"/>
    </row>
    <row r="476" spans="1:8" ht="16.5" x14ac:dyDescent="0.25">
      <c r="A476" s="993">
        <v>2</v>
      </c>
      <c r="B476" s="989" t="s">
        <v>148</v>
      </c>
      <c r="C476" s="989" t="s">
        <v>200</v>
      </c>
      <c r="D476" s="993">
        <v>1</v>
      </c>
      <c r="E476" s="993" t="s">
        <v>917</v>
      </c>
      <c r="F476" s="993" t="s">
        <v>917</v>
      </c>
      <c r="G476" s="988" t="s">
        <v>332</v>
      </c>
      <c r="H476" s="569"/>
    </row>
    <row r="477" spans="1:8" ht="16.5" x14ac:dyDescent="0.25">
      <c r="A477" s="993">
        <v>2</v>
      </c>
      <c r="B477" s="989" t="s">
        <v>148</v>
      </c>
      <c r="C477" s="989" t="s">
        <v>203</v>
      </c>
      <c r="D477" s="993">
        <v>3</v>
      </c>
      <c r="E477" s="993" t="s">
        <v>917</v>
      </c>
      <c r="F477" s="993" t="s">
        <v>917</v>
      </c>
      <c r="G477" s="988" t="s">
        <v>332</v>
      </c>
      <c r="H477" s="569"/>
    </row>
    <row r="478" spans="1:8" ht="16.5" customHeight="1" x14ac:dyDescent="0.25">
      <c r="A478" s="993">
        <v>2</v>
      </c>
      <c r="B478" s="989" t="s">
        <v>151</v>
      </c>
      <c r="C478" s="989" t="s">
        <v>191</v>
      </c>
      <c r="D478" s="993" t="s">
        <v>917</v>
      </c>
      <c r="E478" s="993" t="s">
        <v>917</v>
      </c>
      <c r="F478" s="993" t="s">
        <v>917</v>
      </c>
      <c r="G478" s="988" t="s">
        <v>335</v>
      </c>
      <c r="H478" s="569"/>
    </row>
    <row r="479" spans="1:8" ht="33" x14ac:dyDescent="0.25">
      <c r="A479" s="993">
        <v>2</v>
      </c>
      <c r="B479" s="989" t="s">
        <v>151</v>
      </c>
      <c r="C479" s="989" t="s">
        <v>190</v>
      </c>
      <c r="D479" s="993">
        <v>10</v>
      </c>
      <c r="E479" s="991">
        <v>5275.0099999999993</v>
      </c>
      <c r="F479" s="989" t="s">
        <v>333</v>
      </c>
      <c r="G479" s="988" t="s">
        <v>335</v>
      </c>
      <c r="H479" s="569"/>
    </row>
    <row r="480" spans="1:8" ht="16.5" x14ac:dyDescent="0.25">
      <c r="A480" s="993">
        <v>2</v>
      </c>
      <c r="B480" s="989" t="s">
        <v>151</v>
      </c>
      <c r="C480" s="989" t="s">
        <v>189</v>
      </c>
      <c r="D480" s="993">
        <v>8</v>
      </c>
      <c r="E480" s="991">
        <v>2396.4500000000003</v>
      </c>
      <c r="F480" s="989" t="s">
        <v>334</v>
      </c>
      <c r="G480" s="988" t="s">
        <v>335</v>
      </c>
      <c r="H480" s="569"/>
    </row>
    <row r="481" spans="1:8" ht="16.5" x14ac:dyDescent="0.25">
      <c r="A481" s="993">
        <v>2</v>
      </c>
      <c r="B481" s="989" t="s">
        <v>151</v>
      </c>
      <c r="C481" s="989" t="s">
        <v>193</v>
      </c>
      <c r="D481" s="993" t="s">
        <v>917</v>
      </c>
      <c r="E481" s="993" t="s">
        <v>917</v>
      </c>
      <c r="F481" s="993" t="s">
        <v>917</v>
      </c>
      <c r="G481" s="988" t="s">
        <v>335</v>
      </c>
      <c r="H481" s="569"/>
    </row>
    <row r="482" spans="1:8" ht="16.5" x14ac:dyDescent="0.25">
      <c r="A482" s="993">
        <v>2</v>
      </c>
      <c r="B482" s="989" t="s">
        <v>151</v>
      </c>
      <c r="C482" s="989" t="s">
        <v>282</v>
      </c>
      <c r="D482" s="993" t="s">
        <v>917</v>
      </c>
      <c r="E482" s="993" t="s">
        <v>917</v>
      </c>
      <c r="F482" s="993" t="s">
        <v>917</v>
      </c>
      <c r="G482" s="988" t="s">
        <v>335</v>
      </c>
      <c r="H482" s="569"/>
    </row>
    <row r="483" spans="1:8" ht="16.5" x14ac:dyDescent="0.25">
      <c r="A483" s="993">
        <v>2</v>
      </c>
      <c r="B483" s="989" t="s">
        <v>151</v>
      </c>
      <c r="C483" s="989" t="s">
        <v>243</v>
      </c>
      <c r="D483" s="993">
        <v>4</v>
      </c>
      <c r="E483" s="991">
        <v>1523.7199999999998</v>
      </c>
      <c r="F483" s="989" t="s">
        <v>252</v>
      </c>
      <c r="G483" s="988" t="s">
        <v>335</v>
      </c>
      <c r="H483" s="569"/>
    </row>
    <row r="484" spans="1:8" ht="16.5" x14ac:dyDescent="0.25">
      <c r="A484" s="993">
        <v>2</v>
      </c>
      <c r="B484" s="989" t="s">
        <v>151</v>
      </c>
      <c r="C484" s="989" t="s">
        <v>200</v>
      </c>
      <c r="D484" s="993">
        <v>44</v>
      </c>
      <c r="E484" s="993" t="s">
        <v>917</v>
      </c>
      <c r="F484" s="993" t="s">
        <v>917</v>
      </c>
      <c r="G484" s="988" t="s">
        <v>335</v>
      </c>
      <c r="H484" s="569"/>
    </row>
    <row r="485" spans="1:8" ht="16.5" x14ac:dyDescent="0.25">
      <c r="A485" s="993">
        <v>2</v>
      </c>
      <c r="B485" s="989" t="s">
        <v>151</v>
      </c>
      <c r="C485" s="989" t="s">
        <v>203</v>
      </c>
      <c r="D485" s="993">
        <v>173</v>
      </c>
      <c r="E485" s="993" t="s">
        <v>917</v>
      </c>
      <c r="F485" s="993" t="s">
        <v>917</v>
      </c>
      <c r="G485" s="988" t="s">
        <v>335</v>
      </c>
      <c r="H485" s="569"/>
    </row>
    <row r="486" spans="1:8" ht="16.5" customHeight="1" x14ac:dyDescent="0.25">
      <c r="A486" s="993">
        <v>2</v>
      </c>
      <c r="B486" s="989" t="s">
        <v>154</v>
      </c>
      <c r="C486" s="989" t="s">
        <v>191</v>
      </c>
      <c r="D486" s="993" t="s">
        <v>917</v>
      </c>
      <c r="E486" s="993" t="s">
        <v>917</v>
      </c>
      <c r="F486" s="993" t="s">
        <v>917</v>
      </c>
      <c r="G486" s="988" t="s">
        <v>336</v>
      </c>
      <c r="H486" s="569"/>
    </row>
    <row r="487" spans="1:8" ht="16.5" x14ac:dyDescent="0.25">
      <c r="A487" s="993">
        <v>2</v>
      </c>
      <c r="B487" s="989" t="s">
        <v>154</v>
      </c>
      <c r="C487" s="989" t="s">
        <v>190</v>
      </c>
      <c r="D487" s="993">
        <v>1</v>
      </c>
      <c r="E487" s="993" t="s">
        <v>917</v>
      </c>
      <c r="F487" s="989">
        <v>60</v>
      </c>
      <c r="G487" s="988" t="s">
        <v>336</v>
      </c>
      <c r="H487" s="569"/>
    </row>
    <row r="488" spans="1:8" ht="16.5" x14ac:dyDescent="0.25">
      <c r="A488" s="993">
        <v>2</v>
      </c>
      <c r="B488" s="989" t="s">
        <v>154</v>
      </c>
      <c r="C488" s="989" t="s">
        <v>189</v>
      </c>
      <c r="D488" s="993">
        <v>1</v>
      </c>
      <c r="E488" s="993" t="s">
        <v>917</v>
      </c>
      <c r="F488" s="989">
        <v>28</v>
      </c>
      <c r="G488" s="988" t="s">
        <v>336</v>
      </c>
      <c r="H488" s="569"/>
    </row>
    <row r="489" spans="1:8" ht="16.5" x14ac:dyDescent="0.25">
      <c r="A489" s="993">
        <v>2</v>
      </c>
      <c r="B489" s="989" t="s">
        <v>154</v>
      </c>
      <c r="C489" s="989" t="s">
        <v>193</v>
      </c>
      <c r="D489" s="993" t="s">
        <v>917</v>
      </c>
      <c r="E489" s="993" t="s">
        <v>917</v>
      </c>
      <c r="F489" s="993" t="s">
        <v>917</v>
      </c>
      <c r="G489" s="988" t="s">
        <v>336</v>
      </c>
      <c r="H489" s="569"/>
    </row>
    <row r="490" spans="1:8" ht="16.5" x14ac:dyDescent="0.25">
      <c r="A490" s="993">
        <v>2</v>
      </c>
      <c r="B490" s="989" t="s">
        <v>154</v>
      </c>
      <c r="C490" s="989" t="s">
        <v>282</v>
      </c>
      <c r="D490" s="993" t="s">
        <v>917</v>
      </c>
      <c r="E490" s="993" t="s">
        <v>917</v>
      </c>
      <c r="F490" s="993" t="s">
        <v>917</v>
      </c>
      <c r="G490" s="988" t="s">
        <v>336</v>
      </c>
      <c r="H490" s="569"/>
    </row>
    <row r="491" spans="1:8" ht="16.5" x14ac:dyDescent="0.25">
      <c r="A491" s="993">
        <v>2</v>
      </c>
      <c r="B491" s="989" t="s">
        <v>154</v>
      </c>
      <c r="C491" s="989" t="s">
        <v>243</v>
      </c>
      <c r="D491" s="993">
        <v>1</v>
      </c>
      <c r="E491" s="991">
        <v>86.44</v>
      </c>
      <c r="F491" s="989">
        <v>28</v>
      </c>
      <c r="G491" s="988" t="s">
        <v>336</v>
      </c>
      <c r="H491" s="569"/>
    </row>
    <row r="492" spans="1:8" ht="16.5" x14ac:dyDescent="0.25">
      <c r="A492" s="993">
        <v>2</v>
      </c>
      <c r="B492" s="989" t="s">
        <v>154</v>
      </c>
      <c r="C492" s="989" t="s">
        <v>200</v>
      </c>
      <c r="D492" s="993">
        <v>1</v>
      </c>
      <c r="E492" s="993" t="s">
        <v>917</v>
      </c>
      <c r="F492" s="993" t="s">
        <v>917</v>
      </c>
      <c r="G492" s="988" t="s">
        <v>336</v>
      </c>
      <c r="H492" s="569"/>
    </row>
    <row r="493" spans="1:8" ht="16.5" x14ac:dyDescent="0.25">
      <c r="A493" s="993">
        <v>2</v>
      </c>
      <c r="B493" s="989" t="s">
        <v>154</v>
      </c>
      <c r="C493" s="989" t="s">
        <v>203</v>
      </c>
      <c r="D493" s="993">
        <v>2</v>
      </c>
      <c r="E493" s="993" t="s">
        <v>917</v>
      </c>
      <c r="F493" s="993" t="s">
        <v>917</v>
      </c>
      <c r="G493" s="988" t="s">
        <v>336</v>
      </c>
      <c r="H493" s="569"/>
    </row>
    <row r="494" spans="1:8" ht="16.5" customHeight="1" x14ac:dyDescent="0.25">
      <c r="A494" s="993">
        <v>2</v>
      </c>
      <c r="B494" s="989" t="s">
        <v>157</v>
      </c>
      <c r="C494" s="989" t="s">
        <v>191</v>
      </c>
      <c r="D494" s="993" t="s">
        <v>917</v>
      </c>
      <c r="E494" s="993" t="s">
        <v>917</v>
      </c>
      <c r="F494" s="993" t="s">
        <v>917</v>
      </c>
      <c r="G494" s="988" t="s">
        <v>337</v>
      </c>
      <c r="H494" s="569"/>
    </row>
    <row r="495" spans="1:8" ht="16.5" x14ac:dyDescent="0.25">
      <c r="A495" s="993">
        <v>2</v>
      </c>
      <c r="B495" s="989" t="s">
        <v>157</v>
      </c>
      <c r="C495" s="989" t="s">
        <v>190</v>
      </c>
      <c r="D495" s="993">
        <v>1</v>
      </c>
      <c r="E495" s="991">
        <v>173.21</v>
      </c>
      <c r="F495" s="989">
        <v>63</v>
      </c>
      <c r="G495" s="988" t="s">
        <v>337</v>
      </c>
      <c r="H495" s="569"/>
    </row>
    <row r="496" spans="1:8" ht="16.5" x14ac:dyDescent="0.25">
      <c r="A496" s="993">
        <v>2</v>
      </c>
      <c r="B496" s="989" t="s">
        <v>157</v>
      </c>
      <c r="C496" s="989" t="s">
        <v>189</v>
      </c>
      <c r="D496" s="993">
        <v>1</v>
      </c>
      <c r="E496" s="991">
        <v>449.03</v>
      </c>
      <c r="F496" s="989">
        <v>28</v>
      </c>
      <c r="G496" s="988" t="s">
        <v>337</v>
      </c>
      <c r="H496" s="569"/>
    </row>
    <row r="497" spans="1:8" ht="16.5" x14ac:dyDescent="0.25">
      <c r="A497" s="993">
        <v>2</v>
      </c>
      <c r="B497" s="989" t="s">
        <v>157</v>
      </c>
      <c r="C497" s="989" t="s">
        <v>193</v>
      </c>
      <c r="D497" s="993" t="s">
        <v>917</v>
      </c>
      <c r="E497" s="993" t="s">
        <v>917</v>
      </c>
      <c r="F497" s="993" t="s">
        <v>917</v>
      </c>
      <c r="G497" s="988" t="s">
        <v>337</v>
      </c>
      <c r="H497" s="569"/>
    </row>
    <row r="498" spans="1:8" ht="16.5" x14ac:dyDescent="0.25">
      <c r="A498" s="993">
        <v>2</v>
      </c>
      <c r="B498" s="989" t="s">
        <v>157</v>
      </c>
      <c r="C498" s="989" t="s">
        <v>282</v>
      </c>
      <c r="D498" s="993" t="s">
        <v>917</v>
      </c>
      <c r="E498" s="993" t="s">
        <v>917</v>
      </c>
      <c r="F498" s="993" t="s">
        <v>917</v>
      </c>
      <c r="G498" s="988" t="s">
        <v>337</v>
      </c>
      <c r="H498" s="569"/>
    </row>
    <row r="499" spans="1:8" ht="16.5" x14ac:dyDescent="0.25">
      <c r="A499" s="993">
        <v>2</v>
      </c>
      <c r="B499" s="989" t="s">
        <v>157</v>
      </c>
      <c r="C499" s="989" t="s">
        <v>243</v>
      </c>
      <c r="D499" s="993" t="s">
        <v>917</v>
      </c>
      <c r="E499" s="993" t="s">
        <v>917</v>
      </c>
      <c r="F499" s="993" t="s">
        <v>917</v>
      </c>
      <c r="G499" s="988" t="s">
        <v>337</v>
      </c>
      <c r="H499" s="569"/>
    </row>
    <row r="500" spans="1:8" ht="16.5" x14ac:dyDescent="0.25">
      <c r="A500" s="993">
        <v>2</v>
      </c>
      <c r="B500" s="989" t="s">
        <v>157</v>
      </c>
      <c r="C500" s="989" t="s">
        <v>200</v>
      </c>
      <c r="D500" s="993">
        <v>1</v>
      </c>
      <c r="E500" s="993" t="s">
        <v>917</v>
      </c>
      <c r="F500" s="993" t="s">
        <v>917</v>
      </c>
      <c r="G500" s="988" t="s">
        <v>337</v>
      </c>
      <c r="H500" s="569"/>
    </row>
    <row r="501" spans="1:8" ht="16.5" x14ac:dyDescent="0.25">
      <c r="A501" s="993">
        <v>2</v>
      </c>
      <c r="B501" s="989" t="s">
        <v>157</v>
      </c>
      <c r="C501" s="989" t="s">
        <v>203</v>
      </c>
      <c r="D501" s="993">
        <v>0</v>
      </c>
      <c r="E501" s="993" t="s">
        <v>917</v>
      </c>
      <c r="F501" s="993" t="s">
        <v>917</v>
      </c>
      <c r="G501" s="988" t="s">
        <v>337</v>
      </c>
      <c r="H501" s="569"/>
    </row>
    <row r="502" spans="1:8" ht="16.5" customHeight="1" x14ac:dyDescent="0.25">
      <c r="A502" s="993">
        <v>2</v>
      </c>
      <c r="B502" s="989" t="s">
        <v>160</v>
      </c>
      <c r="C502" s="989" t="s">
        <v>191</v>
      </c>
      <c r="D502" s="993" t="s">
        <v>917</v>
      </c>
      <c r="E502" s="993" t="s">
        <v>917</v>
      </c>
      <c r="F502" s="993" t="s">
        <v>917</v>
      </c>
      <c r="G502" s="988" t="s">
        <v>919</v>
      </c>
      <c r="H502" s="569"/>
    </row>
    <row r="503" spans="1:8" ht="16.5" x14ac:dyDescent="0.25">
      <c r="A503" s="993">
        <v>2</v>
      </c>
      <c r="B503" s="989" t="s">
        <v>160</v>
      </c>
      <c r="C503" s="989" t="s">
        <v>190</v>
      </c>
      <c r="D503" s="993" t="s">
        <v>917</v>
      </c>
      <c r="E503" s="993" t="s">
        <v>917</v>
      </c>
      <c r="F503" s="993" t="s">
        <v>917</v>
      </c>
      <c r="G503" s="988" t="s">
        <v>919</v>
      </c>
      <c r="H503" s="569"/>
    </row>
    <row r="504" spans="1:8" ht="16.5" x14ac:dyDescent="0.25">
      <c r="A504" s="993">
        <v>2</v>
      </c>
      <c r="B504" s="989" t="s">
        <v>160</v>
      </c>
      <c r="C504" s="989" t="s">
        <v>189</v>
      </c>
      <c r="D504" s="993" t="s">
        <v>917</v>
      </c>
      <c r="E504" s="993" t="s">
        <v>917</v>
      </c>
      <c r="F504" s="993" t="s">
        <v>917</v>
      </c>
      <c r="G504" s="988" t="s">
        <v>919</v>
      </c>
      <c r="H504" s="569"/>
    </row>
    <row r="505" spans="1:8" ht="16.5" x14ac:dyDescent="0.25">
      <c r="A505" s="993">
        <v>2</v>
      </c>
      <c r="B505" s="989" t="s">
        <v>160</v>
      </c>
      <c r="C505" s="989" t="s">
        <v>193</v>
      </c>
      <c r="D505" s="993" t="s">
        <v>917</v>
      </c>
      <c r="E505" s="993" t="s">
        <v>917</v>
      </c>
      <c r="F505" s="993" t="s">
        <v>917</v>
      </c>
      <c r="G505" s="988" t="s">
        <v>919</v>
      </c>
      <c r="H505" s="569"/>
    </row>
    <row r="506" spans="1:8" ht="16.5" x14ac:dyDescent="0.25">
      <c r="A506" s="993">
        <v>2</v>
      </c>
      <c r="B506" s="989" t="s">
        <v>160</v>
      </c>
      <c r="C506" s="989" t="s">
        <v>282</v>
      </c>
      <c r="D506" s="993" t="s">
        <v>917</v>
      </c>
      <c r="E506" s="993" t="s">
        <v>917</v>
      </c>
      <c r="F506" s="993" t="s">
        <v>917</v>
      </c>
      <c r="G506" s="988" t="s">
        <v>919</v>
      </c>
      <c r="H506" s="569"/>
    </row>
    <row r="507" spans="1:8" ht="16.5" x14ac:dyDescent="0.25">
      <c r="A507" s="993">
        <v>2</v>
      </c>
      <c r="B507" s="989" t="s">
        <v>160</v>
      </c>
      <c r="C507" s="989" t="s">
        <v>243</v>
      </c>
      <c r="D507" s="993" t="s">
        <v>917</v>
      </c>
      <c r="E507" s="993" t="s">
        <v>917</v>
      </c>
      <c r="F507" s="993" t="s">
        <v>917</v>
      </c>
      <c r="G507" s="988" t="s">
        <v>919</v>
      </c>
      <c r="H507" s="569"/>
    </row>
    <row r="508" spans="1:8" ht="16.5" x14ac:dyDescent="0.25">
      <c r="A508" s="993">
        <v>2</v>
      </c>
      <c r="B508" s="989" t="s">
        <v>160</v>
      </c>
      <c r="C508" s="989" t="s">
        <v>200</v>
      </c>
      <c r="D508" s="993">
        <v>0</v>
      </c>
      <c r="E508" s="993" t="s">
        <v>917</v>
      </c>
      <c r="F508" s="993" t="s">
        <v>917</v>
      </c>
      <c r="G508" s="988" t="s">
        <v>919</v>
      </c>
      <c r="H508" s="569"/>
    </row>
    <row r="509" spans="1:8" ht="16.5" x14ac:dyDescent="0.25">
      <c r="A509" s="993">
        <v>2</v>
      </c>
      <c r="B509" s="989" t="s">
        <v>160</v>
      </c>
      <c r="C509" s="989" t="s">
        <v>203</v>
      </c>
      <c r="D509" s="993">
        <v>14</v>
      </c>
      <c r="E509" s="993" t="s">
        <v>917</v>
      </c>
      <c r="F509" s="993" t="s">
        <v>917</v>
      </c>
      <c r="G509" s="988" t="s">
        <v>919</v>
      </c>
      <c r="H509" s="569"/>
    </row>
    <row r="510" spans="1:8" ht="16.5" customHeight="1" x14ac:dyDescent="0.25">
      <c r="A510" s="993">
        <v>2</v>
      </c>
      <c r="B510" s="989" t="s">
        <v>163</v>
      </c>
      <c r="C510" s="989" t="s">
        <v>191</v>
      </c>
      <c r="D510" s="993" t="s">
        <v>917</v>
      </c>
      <c r="E510" s="993" t="s">
        <v>917</v>
      </c>
      <c r="F510" s="993" t="s">
        <v>917</v>
      </c>
      <c r="G510" s="988" t="s">
        <v>338</v>
      </c>
      <c r="H510" s="569"/>
    </row>
    <row r="511" spans="1:8" ht="16.5" x14ac:dyDescent="0.25">
      <c r="A511" s="993">
        <v>2</v>
      </c>
      <c r="B511" s="989" t="s">
        <v>163</v>
      </c>
      <c r="C511" s="989" t="s">
        <v>190</v>
      </c>
      <c r="D511" s="993">
        <v>5</v>
      </c>
      <c r="E511" s="991">
        <v>656.4799999999999</v>
      </c>
      <c r="F511" s="989" t="s">
        <v>340</v>
      </c>
      <c r="G511" s="988" t="s">
        <v>338</v>
      </c>
      <c r="H511" s="569"/>
    </row>
    <row r="512" spans="1:8" ht="16.5" x14ac:dyDescent="0.25">
      <c r="A512" s="993">
        <v>2</v>
      </c>
      <c r="B512" s="989" t="s">
        <v>163</v>
      </c>
      <c r="C512" s="989" t="s">
        <v>189</v>
      </c>
      <c r="D512" s="993">
        <v>5</v>
      </c>
      <c r="E512" s="991">
        <v>758.55</v>
      </c>
      <c r="F512" s="989" t="s">
        <v>339</v>
      </c>
      <c r="G512" s="988" t="s">
        <v>338</v>
      </c>
      <c r="H512" s="569"/>
    </row>
    <row r="513" spans="1:8" ht="16.5" x14ac:dyDescent="0.25">
      <c r="A513" s="993">
        <v>2</v>
      </c>
      <c r="B513" s="989" t="s">
        <v>163</v>
      </c>
      <c r="C513" s="989" t="s">
        <v>193</v>
      </c>
      <c r="D513" s="993" t="s">
        <v>917</v>
      </c>
      <c r="E513" s="993" t="s">
        <v>917</v>
      </c>
      <c r="F513" s="993" t="s">
        <v>917</v>
      </c>
      <c r="G513" s="988" t="s">
        <v>338</v>
      </c>
      <c r="H513" s="569"/>
    </row>
    <row r="514" spans="1:8" ht="16.5" x14ac:dyDescent="0.25">
      <c r="A514" s="993">
        <v>2</v>
      </c>
      <c r="B514" s="989" t="s">
        <v>163</v>
      </c>
      <c r="C514" s="989" t="s">
        <v>282</v>
      </c>
      <c r="D514" s="993" t="s">
        <v>917</v>
      </c>
      <c r="E514" s="993" t="s">
        <v>917</v>
      </c>
      <c r="F514" s="993" t="s">
        <v>917</v>
      </c>
      <c r="G514" s="988" t="s">
        <v>338</v>
      </c>
      <c r="H514" s="569"/>
    </row>
    <row r="515" spans="1:8" ht="16.5" x14ac:dyDescent="0.25">
      <c r="A515" s="993">
        <v>2</v>
      </c>
      <c r="B515" s="989" t="s">
        <v>163</v>
      </c>
      <c r="C515" s="989" t="s">
        <v>243</v>
      </c>
      <c r="D515" s="993" t="s">
        <v>917</v>
      </c>
      <c r="E515" s="993" t="s">
        <v>917</v>
      </c>
      <c r="F515" s="993" t="s">
        <v>917</v>
      </c>
      <c r="G515" s="988" t="s">
        <v>338</v>
      </c>
      <c r="H515" s="569"/>
    </row>
    <row r="516" spans="1:8" ht="16.5" x14ac:dyDescent="0.25">
      <c r="A516" s="993">
        <v>2</v>
      </c>
      <c r="B516" s="989" t="s">
        <v>163</v>
      </c>
      <c r="C516" s="989" t="s">
        <v>200</v>
      </c>
      <c r="D516" s="993">
        <v>0</v>
      </c>
      <c r="E516" s="993" t="s">
        <v>917</v>
      </c>
      <c r="F516" s="993" t="s">
        <v>917</v>
      </c>
      <c r="G516" s="988" t="s">
        <v>338</v>
      </c>
      <c r="H516" s="569"/>
    </row>
    <row r="517" spans="1:8" ht="16.5" x14ac:dyDescent="0.25">
      <c r="A517" s="993">
        <v>2</v>
      </c>
      <c r="B517" s="989" t="s">
        <v>163</v>
      </c>
      <c r="C517" s="989" t="s">
        <v>203</v>
      </c>
      <c r="D517" s="993">
        <v>7</v>
      </c>
      <c r="E517" s="993" t="s">
        <v>917</v>
      </c>
      <c r="F517" s="993" t="s">
        <v>917</v>
      </c>
      <c r="G517" s="988" t="s">
        <v>338</v>
      </c>
      <c r="H517" s="569"/>
    </row>
    <row r="518" spans="1:8" ht="16.5" customHeight="1" x14ac:dyDescent="0.25">
      <c r="A518" s="993">
        <v>2</v>
      </c>
      <c r="B518" s="989" t="s">
        <v>165</v>
      </c>
      <c r="C518" s="989" t="s">
        <v>191</v>
      </c>
      <c r="D518" s="993" t="s">
        <v>917</v>
      </c>
      <c r="E518" s="993" t="s">
        <v>917</v>
      </c>
      <c r="F518" s="993" t="s">
        <v>917</v>
      </c>
      <c r="G518" s="988" t="s">
        <v>343</v>
      </c>
      <c r="H518" s="569"/>
    </row>
    <row r="519" spans="1:8" ht="16.5" x14ac:dyDescent="0.25">
      <c r="A519" s="993">
        <v>2</v>
      </c>
      <c r="B519" s="989" t="s">
        <v>165</v>
      </c>
      <c r="C519" s="989" t="s">
        <v>190</v>
      </c>
      <c r="D519" s="993">
        <v>2</v>
      </c>
      <c r="E519" s="991">
        <v>101.99</v>
      </c>
      <c r="F519" s="989" t="s">
        <v>341</v>
      </c>
      <c r="G519" s="988" t="s">
        <v>343</v>
      </c>
      <c r="H519" s="569"/>
    </row>
    <row r="520" spans="1:8" ht="16.5" x14ac:dyDescent="0.25">
      <c r="A520" s="993">
        <v>2</v>
      </c>
      <c r="B520" s="989" t="s">
        <v>165</v>
      </c>
      <c r="C520" s="989" t="s">
        <v>189</v>
      </c>
      <c r="D520" s="993">
        <v>2</v>
      </c>
      <c r="E520" s="991">
        <v>190.99</v>
      </c>
      <c r="F520" s="989" t="s">
        <v>342</v>
      </c>
      <c r="G520" s="988" t="s">
        <v>343</v>
      </c>
      <c r="H520" s="569"/>
    </row>
    <row r="521" spans="1:8" ht="16.5" x14ac:dyDescent="0.25">
      <c r="A521" s="993">
        <v>2</v>
      </c>
      <c r="B521" s="989" t="s">
        <v>165</v>
      </c>
      <c r="C521" s="989" t="s">
        <v>193</v>
      </c>
      <c r="D521" s="993" t="s">
        <v>917</v>
      </c>
      <c r="E521" s="993" t="s">
        <v>917</v>
      </c>
      <c r="F521" s="993" t="s">
        <v>917</v>
      </c>
      <c r="G521" s="988" t="s">
        <v>343</v>
      </c>
      <c r="H521" s="569"/>
    </row>
    <row r="522" spans="1:8" ht="16.5" x14ac:dyDescent="0.25">
      <c r="A522" s="993">
        <v>2</v>
      </c>
      <c r="B522" s="989" t="s">
        <v>165</v>
      </c>
      <c r="C522" s="989" t="s">
        <v>282</v>
      </c>
      <c r="D522" s="993" t="s">
        <v>917</v>
      </c>
      <c r="E522" s="993" t="s">
        <v>917</v>
      </c>
      <c r="F522" s="993" t="s">
        <v>917</v>
      </c>
      <c r="G522" s="988" t="s">
        <v>343</v>
      </c>
      <c r="H522" s="569"/>
    </row>
    <row r="523" spans="1:8" ht="16.5" x14ac:dyDescent="0.25">
      <c r="A523" s="993">
        <v>2</v>
      </c>
      <c r="B523" s="989" t="s">
        <v>165</v>
      </c>
      <c r="C523" s="989" t="s">
        <v>243</v>
      </c>
      <c r="D523" s="993" t="s">
        <v>917</v>
      </c>
      <c r="E523" s="993" t="s">
        <v>917</v>
      </c>
      <c r="F523" s="993" t="s">
        <v>917</v>
      </c>
      <c r="G523" s="988" t="s">
        <v>343</v>
      </c>
      <c r="H523" s="569"/>
    </row>
    <row r="524" spans="1:8" ht="16.5" x14ac:dyDescent="0.25">
      <c r="A524" s="993">
        <v>2</v>
      </c>
      <c r="B524" s="989" t="s">
        <v>165</v>
      </c>
      <c r="C524" s="989" t="s">
        <v>200</v>
      </c>
      <c r="D524" s="993">
        <v>3</v>
      </c>
      <c r="E524" s="993" t="s">
        <v>917</v>
      </c>
      <c r="F524" s="993" t="s">
        <v>917</v>
      </c>
      <c r="G524" s="988" t="s">
        <v>343</v>
      </c>
      <c r="H524" s="569"/>
    </row>
    <row r="525" spans="1:8" ht="16.5" x14ac:dyDescent="0.25">
      <c r="A525" s="993">
        <v>2</v>
      </c>
      <c r="B525" s="989" t="s">
        <v>165</v>
      </c>
      <c r="C525" s="989" t="s">
        <v>203</v>
      </c>
      <c r="D525" s="993">
        <v>15</v>
      </c>
      <c r="E525" s="993" t="s">
        <v>917</v>
      </c>
      <c r="F525" s="993" t="s">
        <v>917</v>
      </c>
      <c r="G525" s="988" t="s">
        <v>343</v>
      </c>
      <c r="H525" s="569"/>
    </row>
    <row r="526" spans="1:8" ht="16.5" customHeight="1" x14ac:dyDescent="0.25">
      <c r="A526" s="993">
        <v>2</v>
      </c>
      <c r="B526" s="989" t="s">
        <v>167</v>
      </c>
      <c r="C526" s="989" t="s">
        <v>191</v>
      </c>
      <c r="D526" s="993" t="s">
        <v>917</v>
      </c>
      <c r="E526" s="993" t="s">
        <v>917</v>
      </c>
      <c r="F526" s="993" t="s">
        <v>917</v>
      </c>
      <c r="G526" s="988" t="s">
        <v>349</v>
      </c>
      <c r="H526" s="569"/>
    </row>
    <row r="527" spans="1:8" ht="16.5" x14ac:dyDescent="0.25">
      <c r="A527" s="993">
        <v>2</v>
      </c>
      <c r="B527" s="989" t="s">
        <v>167</v>
      </c>
      <c r="C527" s="989" t="s">
        <v>190</v>
      </c>
      <c r="D527" s="993">
        <v>1</v>
      </c>
      <c r="E527" s="991">
        <v>150.38</v>
      </c>
      <c r="F527" s="989">
        <v>57</v>
      </c>
      <c r="G527" s="988" t="s">
        <v>349</v>
      </c>
      <c r="H527" s="569"/>
    </row>
    <row r="528" spans="1:8" ht="16.5" x14ac:dyDescent="0.25">
      <c r="A528" s="993">
        <v>2</v>
      </c>
      <c r="B528" s="989" t="s">
        <v>167</v>
      </c>
      <c r="C528" s="989" t="s">
        <v>189</v>
      </c>
      <c r="D528" s="993">
        <v>2</v>
      </c>
      <c r="E528" s="991">
        <v>213.7</v>
      </c>
      <c r="F528" s="989" t="s">
        <v>344</v>
      </c>
      <c r="G528" s="988" t="s">
        <v>349</v>
      </c>
      <c r="H528" s="569"/>
    </row>
    <row r="529" spans="1:8" ht="16.5" x14ac:dyDescent="0.25">
      <c r="A529" s="993">
        <v>2</v>
      </c>
      <c r="B529" s="989" t="s">
        <v>167</v>
      </c>
      <c r="C529" s="989" t="s">
        <v>193</v>
      </c>
      <c r="D529" s="993" t="s">
        <v>917</v>
      </c>
      <c r="E529" s="993" t="s">
        <v>917</v>
      </c>
      <c r="F529" s="993" t="s">
        <v>917</v>
      </c>
      <c r="G529" s="988" t="s">
        <v>349</v>
      </c>
      <c r="H529" s="569"/>
    </row>
    <row r="530" spans="1:8" ht="16.5" x14ac:dyDescent="0.25">
      <c r="A530" s="993">
        <v>2</v>
      </c>
      <c r="B530" s="989" t="s">
        <v>167</v>
      </c>
      <c r="C530" s="989" t="s">
        <v>282</v>
      </c>
      <c r="D530" s="993" t="s">
        <v>917</v>
      </c>
      <c r="E530" s="993" t="s">
        <v>917</v>
      </c>
      <c r="F530" s="993" t="s">
        <v>917</v>
      </c>
      <c r="G530" s="988" t="s">
        <v>349</v>
      </c>
      <c r="H530" s="569"/>
    </row>
    <row r="531" spans="1:8" ht="16.5" x14ac:dyDescent="0.25">
      <c r="A531" s="993">
        <v>2</v>
      </c>
      <c r="B531" s="989" t="s">
        <v>167</v>
      </c>
      <c r="C531" s="989" t="s">
        <v>243</v>
      </c>
      <c r="D531" s="993" t="s">
        <v>917</v>
      </c>
      <c r="E531" s="993" t="s">
        <v>917</v>
      </c>
      <c r="F531" s="993" t="s">
        <v>917</v>
      </c>
      <c r="G531" s="988" t="s">
        <v>349</v>
      </c>
      <c r="H531" s="569"/>
    </row>
    <row r="532" spans="1:8" ht="16.5" x14ac:dyDescent="0.25">
      <c r="A532" s="993">
        <v>2</v>
      </c>
      <c r="B532" s="989" t="s">
        <v>167</v>
      </c>
      <c r="C532" s="989" t="s">
        <v>200</v>
      </c>
      <c r="D532" s="993">
        <v>1</v>
      </c>
      <c r="E532" s="993" t="s">
        <v>917</v>
      </c>
      <c r="F532" s="993" t="s">
        <v>917</v>
      </c>
      <c r="G532" s="988" t="s">
        <v>349</v>
      </c>
      <c r="H532" s="569"/>
    </row>
    <row r="533" spans="1:8" ht="16.5" x14ac:dyDescent="0.25">
      <c r="A533" s="993">
        <v>2</v>
      </c>
      <c r="B533" s="989" t="s">
        <v>167</v>
      </c>
      <c r="C533" s="989" t="s">
        <v>203</v>
      </c>
      <c r="D533" s="993">
        <v>14</v>
      </c>
      <c r="E533" s="993" t="s">
        <v>917</v>
      </c>
      <c r="F533" s="993" t="s">
        <v>917</v>
      </c>
      <c r="G533" s="988" t="s">
        <v>349</v>
      </c>
      <c r="H533" s="569"/>
    </row>
    <row r="534" spans="1:8" ht="16.5" customHeight="1" x14ac:dyDescent="0.25">
      <c r="A534" s="993">
        <v>2</v>
      </c>
      <c r="B534" s="989" t="s">
        <v>169</v>
      </c>
      <c r="C534" s="989" t="s">
        <v>191</v>
      </c>
      <c r="D534" s="993" t="s">
        <v>917</v>
      </c>
      <c r="E534" s="993" t="s">
        <v>917</v>
      </c>
      <c r="F534" s="993" t="s">
        <v>917</v>
      </c>
      <c r="G534" s="988" t="s">
        <v>347</v>
      </c>
      <c r="H534" s="569"/>
    </row>
    <row r="535" spans="1:8" ht="16.5" x14ac:dyDescent="0.25">
      <c r="A535" s="993">
        <v>2</v>
      </c>
      <c r="B535" s="989" t="s">
        <v>169</v>
      </c>
      <c r="C535" s="989" t="s">
        <v>190</v>
      </c>
      <c r="D535" s="993">
        <v>2</v>
      </c>
      <c r="E535" s="991">
        <v>91.27</v>
      </c>
      <c r="F535" s="989" t="s">
        <v>345</v>
      </c>
      <c r="G535" s="988" t="s">
        <v>347</v>
      </c>
      <c r="H535" s="569"/>
    </row>
    <row r="536" spans="1:8" ht="16.5" x14ac:dyDescent="0.25">
      <c r="A536" s="993">
        <v>2</v>
      </c>
      <c r="B536" s="989" t="s">
        <v>169</v>
      </c>
      <c r="C536" s="989" t="s">
        <v>189</v>
      </c>
      <c r="D536" s="993">
        <v>2</v>
      </c>
      <c r="E536" s="991">
        <v>194.05</v>
      </c>
      <c r="F536" s="989" t="s">
        <v>346</v>
      </c>
      <c r="G536" s="988" t="s">
        <v>347</v>
      </c>
      <c r="H536" s="569"/>
    </row>
    <row r="537" spans="1:8" ht="16.5" x14ac:dyDescent="0.25">
      <c r="A537" s="993">
        <v>2</v>
      </c>
      <c r="B537" s="989" t="s">
        <v>169</v>
      </c>
      <c r="C537" s="989" t="s">
        <v>193</v>
      </c>
      <c r="D537" s="993" t="s">
        <v>917</v>
      </c>
      <c r="E537" s="993" t="s">
        <v>917</v>
      </c>
      <c r="F537" s="993" t="s">
        <v>917</v>
      </c>
      <c r="G537" s="988" t="s">
        <v>347</v>
      </c>
      <c r="H537" s="569"/>
    </row>
    <row r="538" spans="1:8" ht="16.5" x14ac:dyDescent="0.25">
      <c r="A538" s="993">
        <v>2</v>
      </c>
      <c r="B538" s="989" t="s">
        <v>169</v>
      </c>
      <c r="C538" s="989" t="s">
        <v>282</v>
      </c>
      <c r="D538" s="993" t="s">
        <v>917</v>
      </c>
      <c r="E538" s="993" t="s">
        <v>917</v>
      </c>
      <c r="F538" s="993" t="s">
        <v>917</v>
      </c>
      <c r="G538" s="988" t="s">
        <v>347</v>
      </c>
      <c r="H538" s="569"/>
    </row>
    <row r="539" spans="1:8" ht="16.5" x14ac:dyDescent="0.25">
      <c r="A539" s="993">
        <v>2</v>
      </c>
      <c r="B539" s="989" t="s">
        <v>169</v>
      </c>
      <c r="C539" s="989" t="s">
        <v>243</v>
      </c>
      <c r="D539" s="993" t="s">
        <v>917</v>
      </c>
      <c r="E539" s="993" t="s">
        <v>917</v>
      </c>
      <c r="F539" s="993" t="s">
        <v>917</v>
      </c>
      <c r="G539" s="988" t="s">
        <v>347</v>
      </c>
      <c r="H539" s="569"/>
    </row>
    <row r="540" spans="1:8" ht="16.5" x14ac:dyDescent="0.25">
      <c r="A540" s="993">
        <v>2</v>
      </c>
      <c r="B540" s="989" t="s">
        <v>169</v>
      </c>
      <c r="C540" s="989" t="s">
        <v>200</v>
      </c>
      <c r="D540" s="993">
        <v>1</v>
      </c>
      <c r="E540" s="993" t="s">
        <v>917</v>
      </c>
      <c r="F540" s="993" t="s">
        <v>917</v>
      </c>
      <c r="G540" s="988" t="s">
        <v>347</v>
      </c>
      <c r="H540" s="569"/>
    </row>
    <row r="541" spans="1:8" ht="16.5" x14ac:dyDescent="0.25">
      <c r="A541" s="993">
        <v>2</v>
      </c>
      <c r="B541" s="989" t="s">
        <v>169</v>
      </c>
      <c r="C541" s="989" t="s">
        <v>203</v>
      </c>
      <c r="D541" s="993">
        <v>20</v>
      </c>
      <c r="E541" s="993" t="s">
        <v>917</v>
      </c>
      <c r="F541" s="993" t="s">
        <v>917</v>
      </c>
      <c r="G541" s="988" t="s">
        <v>347</v>
      </c>
      <c r="H541" s="569"/>
    </row>
    <row r="542" spans="1:8" ht="16.5" customHeight="1" x14ac:dyDescent="0.25">
      <c r="A542" s="993">
        <v>2</v>
      </c>
      <c r="B542" s="989" t="s">
        <v>171</v>
      </c>
      <c r="C542" s="989" t="s">
        <v>191</v>
      </c>
      <c r="D542" s="993" t="s">
        <v>917</v>
      </c>
      <c r="E542" s="993" t="s">
        <v>917</v>
      </c>
      <c r="F542" s="993" t="s">
        <v>917</v>
      </c>
      <c r="G542" s="988" t="s">
        <v>348</v>
      </c>
      <c r="H542" s="569"/>
    </row>
    <row r="543" spans="1:8" ht="16.5" x14ac:dyDescent="0.25">
      <c r="A543" s="993">
        <v>2</v>
      </c>
      <c r="B543" s="989" t="s">
        <v>171</v>
      </c>
      <c r="C543" s="989" t="s">
        <v>190</v>
      </c>
      <c r="D543" s="993">
        <v>2</v>
      </c>
      <c r="E543" s="991">
        <v>213.75</v>
      </c>
      <c r="F543" s="989" t="s">
        <v>345</v>
      </c>
      <c r="G543" s="988" t="s">
        <v>348</v>
      </c>
      <c r="H543" s="569"/>
    </row>
    <row r="544" spans="1:8" ht="16.5" x14ac:dyDescent="0.25">
      <c r="A544" s="993">
        <v>2</v>
      </c>
      <c r="B544" s="989" t="s">
        <v>171</v>
      </c>
      <c r="C544" s="989" t="s">
        <v>189</v>
      </c>
      <c r="D544" s="993">
        <v>2</v>
      </c>
      <c r="E544" s="991">
        <v>278.12</v>
      </c>
      <c r="F544" s="989" t="s">
        <v>261</v>
      </c>
      <c r="G544" s="988" t="s">
        <v>348</v>
      </c>
      <c r="H544" s="569"/>
    </row>
    <row r="545" spans="1:8" ht="16.5" x14ac:dyDescent="0.25">
      <c r="A545" s="993">
        <v>2</v>
      </c>
      <c r="B545" s="989" t="s">
        <v>171</v>
      </c>
      <c r="C545" s="989" t="s">
        <v>193</v>
      </c>
      <c r="D545" s="993" t="s">
        <v>917</v>
      </c>
      <c r="E545" s="993" t="s">
        <v>917</v>
      </c>
      <c r="F545" s="993" t="s">
        <v>917</v>
      </c>
      <c r="G545" s="988" t="s">
        <v>348</v>
      </c>
      <c r="H545" s="569"/>
    </row>
    <row r="546" spans="1:8" ht="16.5" x14ac:dyDescent="0.25">
      <c r="A546" s="993">
        <v>2</v>
      </c>
      <c r="B546" s="989" t="s">
        <v>171</v>
      </c>
      <c r="C546" s="989" t="s">
        <v>282</v>
      </c>
      <c r="D546" s="993" t="s">
        <v>917</v>
      </c>
      <c r="E546" s="993" t="s">
        <v>917</v>
      </c>
      <c r="F546" s="993" t="s">
        <v>917</v>
      </c>
      <c r="G546" s="988" t="s">
        <v>348</v>
      </c>
      <c r="H546" s="569"/>
    </row>
    <row r="547" spans="1:8" ht="16.5" x14ac:dyDescent="0.25">
      <c r="A547" s="993">
        <v>2</v>
      </c>
      <c r="B547" s="989" t="s">
        <v>171</v>
      </c>
      <c r="C547" s="989" t="s">
        <v>243</v>
      </c>
      <c r="D547" s="993" t="s">
        <v>917</v>
      </c>
      <c r="E547" s="993" t="s">
        <v>917</v>
      </c>
      <c r="F547" s="993" t="s">
        <v>917</v>
      </c>
      <c r="G547" s="988" t="s">
        <v>348</v>
      </c>
      <c r="H547" s="569"/>
    </row>
    <row r="548" spans="1:8" ht="16.5" x14ac:dyDescent="0.25">
      <c r="A548" s="993">
        <v>2</v>
      </c>
      <c r="B548" s="989" t="s">
        <v>171</v>
      </c>
      <c r="C548" s="989" t="s">
        <v>200</v>
      </c>
      <c r="D548" s="993">
        <v>1</v>
      </c>
      <c r="E548" s="993" t="s">
        <v>917</v>
      </c>
      <c r="F548" s="993" t="s">
        <v>917</v>
      </c>
      <c r="G548" s="988" t="s">
        <v>348</v>
      </c>
      <c r="H548" s="569"/>
    </row>
    <row r="549" spans="1:8" ht="16.5" x14ac:dyDescent="0.25">
      <c r="A549" s="993">
        <v>2</v>
      </c>
      <c r="B549" s="989" t="s">
        <v>171</v>
      </c>
      <c r="C549" s="989" t="s">
        <v>203</v>
      </c>
      <c r="D549" s="993">
        <v>17</v>
      </c>
      <c r="E549" s="993" t="s">
        <v>917</v>
      </c>
      <c r="F549" s="993" t="s">
        <v>917</v>
      </c>
      <c r="G549" s="988" t="s">
        <v>348</v>
      </c>
      <c r="H549" s="569"/>
    </row>
    <row r="550" spans="1:8" ht="16.5" customHeight="1" x14ac:dyDescent="0.25">
      <c r="A550" s="993">
        <v>2</v>
      </c>
      <c r="B550" s="989" t="s">
        <v>173</v>
      </c>
      <c r="C550" s="989" t="s">
        <v>191</v>
      </c>
      <c r="D550" s="993" t="s">
        <v>917</v>
      </c>
      <c r="E550" s="993" t="s">
        <v>917</v>
      </c>
      <c r="F550" s="993" t="s">
        <v>917</v>
      </c>
      <c r="G550" s="988" t="s">
        <v>350</v>
      </c>
      <c r="H550" s="569"/>
    </row>
    <row r="551" spans="1:8" ht="16.5" x14ac:dyDescent="0.25">
      <c r="A551" s="993">
        <v>2</v>
      </c>
      <c r="B551" s="989" t="s">
        <v>173</v>
      </c>
      <c r="C551" s="989" t="s">
        <v>190</v>
      </c>
      <c r="D551" s="993">
        <v>3</v>
      </c>
      <c r="E551" s="991">
        <v>597.4</v>
      </c>
      <c r="F551" s="989" t="s">
        <v>351</v>
      </c>
      <c r="G551" s="988" t="s">
        <v>350</v>
      </c>
      <c r="H551" s="569"/>
    </row>
    <row r="552" spans="1:8" ht="16.5" x14ac:dyDescent="0.25">
      <c r="A552" s="993">
        <v>2</v>
      </c>
      <c r="B552" s="989" t="s">
        <v>173</v>
      </c>
      <c r="C552" s="989" t="s">
        <v>189</v>
      </c>
      <c r="D552" s="993">
        <v>2</v>
      </c>
      <c r="E552" s="991">
        <v>390.95999999999992</v>
      </c>
      <c r="F552" s="989" t="s">
        <v>261</v>
      </c>
      <c r="G552" s="988" t="s">
        <v>350</v>
      </c>
      <c r="H552" s="569"/>
    </row>
    <row r="553" spans="1:8" ht="16.5" x14ac:dyDescent="0.25">
      <c r="A553" s="993">
        <v>2</v>
      </c>
      <c r="B553" s="989" t="s">
        <v>173</v>
      </c>
      <c r="C553" s="989" t="s">
        <v>193</v>
      </c>
      <c r="D553" s="993" t="s">
        <v>917</v>
      </c>
      <c r="E553" s="993" t="s">
        <v>917</v>
      </c>
      <c r="F553" s="993" t="s">
        <v>917</v>
      </c>
      <c r="G553" s="988" t="s">
        <v>350</v>
      </c>
      <c r="H553" s="569"/>
    </row>
    <row r="554" spans="1:8" ht="16.5" x14ac:dyDescent="0.25">
      <c r="A554" s="993">
        <v>2</v>
      </c>
      <c r="B554" s="989" t="s">
        <v>173</v>
      </c>
      <c r="C554" s="989" t="s">
        <v>282</v>
      </c>
      <c r="D554" s="993" t="s">
        <v>917</v>
      </c>
      <c r="E554" s="993" t="s">
        <v>917</v>
      </c>
      <c r="F554" s="993" t="s">
        <v>917</v>
      </c>
      <c r="G554" s="988" t="s">
        <v>350</v>
      </c>
      <c r="H554" s="569"/>
    </row>
    <row r="555" spans="1:8" ht="16.5" x14ac:dyDescent="0.25">
      <c r="A555" s="993">
        <v>2</v>
      </c>
      <c r="B555" s="989" t="s">
        <v>173</v>
      </c>
      <c r="C555" s="989" t="s">
        <v>243</v>
      </c>
      <c r="D555" s="993" t="s">
        <v>917</v>
      </c>
      <c r="E555" s="993" t="s">
        <v>917</v>
      </c>
      <c r="F555" s="993" t="s">
        <v>917</v>
      </c>
      <c r="G555" s="988" t="s">
        <v>350</v>
      </c>
      <c r="H555" s="569"/>
    </row>
    <row r="556" spans="1:8" ht="16.5" x14ac:dyDescent="0.25">
      <c r="A556" s="993">
        <v>2</v>
      </c>
      <c r="B556" s="989" t="s">
        <v>173</v>
      </c>
      <c r="C556" s="989" t="s">
        <v>200</v>
      </c>
      <c r="D556" s="993">
        <v>3</v>
      </c>
      <c r="E556" s="993" t="s">
        <v>917</v>
      </c>
      <c r="F556" s="993" t="s">
        <v>917</v>
      </c>
      <c r="G556" s="988" t="s">
        <v>350</v>
      </c>
      <c r="H556" s="569"/>
    </row>
    <row r="557" spans="1:8" ht="16.5" x14ac:dyDescent="0.25">
      <c r="A557" s="993">
        <v>2</v>
      </c>
      <c r="B557" s="989" t="s">
        <v>173</v>
      </c>
      <c r="C557" s="989" t="s">
        <v>203</v>
      </c>
      <c r="D557" s="993">
        <v>24</v>
      </c>
      <c r="E557" s="993" t="s">
        <v>917</v>
      </c>
      <c r="F557" s="993" t="s">
        <v>917</v>
      </c>
      <c r="G557" s="988" t="s">
        <v>350</v>
      </c>
      <c r="H557" s="569"/>
    </row>
    <row r="558" spans="1:8" ht="16.5" customHeight="1" x14ac:dyDescent="0.25">
      <c r="A558" s="993">
        <v>2</v>
      </c>
      <c r="B558" s="989" t="s">
        <v>175</v>
      </c>
      <c r="C558" s="989" t="s">
        <v>191</v>
      </c>
      <c r="D558" s="993" t="s">
        <v>917</v>
      </c>
      <c r="E558" s="993" t="s">
        <v>917</v>
      </c>
      <c r="F558" s="993" t="s">
        <v>917</v>
      </c>
      <c r="G558" s="988" t="s">
        <v>352</v>
      </c>
      <c r="H558" s="569"/>
    </row>
    <row r="559" spans="1:8" ht="16.5" x14ac:dyDescent="0.25">
      <c r="A559" s="993">
        <v>2</v>
      </c>
      <c r="B559" s="989" t="s">
        <v>175</v>
      </c>
      <c r="C559" s="989" t="s">
        <v>190</v>
      </c>
      <c r="D559" s="993">
        <v>2</v>
      </c>
      <c r="E559" s="991">
        <v>217.38</v>
      </c>
      <c r="F559" s="989" t="s">
        <v>353</v>
      </c>
      <c r="G559" s="988" t="s">
        <v>352</v>
      </c>
      <c r="H559" s="569"/>
    </row>
    <row r="560" spans="1:8" ht="16.5" x14ac:dyDescent="0.25">
      <c r="A560" s="993">
        <v>2</v>
      </c>
      <c r="B560" s="989" t="s">
        <v>175</v>
      </c>
      <c r="C560" s="989" t="s">
        <v>189</v>
      </c>
      <c r="D560" s="993">
        <v>2</v>
      </c>
      <c r="E560" s="991">
        <v>155.54</v>
      </c>
      <c r="F560" s="989" t="s">
        <v>344</v>
      </c>
      <c r="G560" s="988" t="s">
        <v>352</v>
      </c>
      <c r="H560" s="569"/>
    </row>
    <row r="561" spans="1:8" ht="16.5" x14ac:dyDescent="0.25">
      <c r="A561" s="993">
        <v>2</v>
      </c>
      <c r="B561" s="989" t="s">
        <v>175</v>
      </c>
      <c r="C561" s="989" t="s">
        <v>193</v>
      </c>
      <c r="D561" s="993" t="s">
        <v>917</v>
      </c>
      <c r="E561" s="993" t="s">
        <v>917</v>
      </c>
      <c r="F561" s="993" t="s">
        <v>917</v>
      </c>
      <c r="G561" s="988" t="s">
        <v>352</v>
      </c>
      <c r="H561" s="569"/>
    </row>
    <row r="562" spans="1:8" ht="16.5" x14ac:dyDescent="0.25">
      <c r="A562" s="993">
        <v>2</v>
      </c>
      <c r="B562" s="989" t="s">
        <v>175</v>
      </c>
      <c r="C562" s="989" t="s">
        <v>282</v>
      </c>
      <c r="D562" s="993" t="s">
        <v>917</v>
      </c>
      <c r="E562" s="993" t="s">
        <v>917</v>
      </c>
      <c r="F562" s="993" t="s">
        <v>917</v>
      </c>
      <c r="G562" s="988" t="s">
        <v>352</v>
      </c>
      <c r="H562" s="569"/>
    </row>
    <row r="563" spans="1:8" ht="16.5" x14ac:dyDescent="0.25">
      <c r="A563" s="993">
        <v>2</v>
      </c>
      <c r="B563" s="989" t="s">
        <v>175</v>
      </c>
      <c r="C563" s="989" t="s">
        <v>243</v>
      </c>
      <c r="D563" s="993" t="s">
        <v>917</v>
      </c>
      <c r="E563" s="993" t="s">
        <v>917</v>
      </c>
      <c r="F563" s="993" t="s">
        <v>917</v>
      </c>
      <c r="G563" s="988" t="s">
        <v>352</v>
      </c>
      <c r="H563" s="569"/>
    </row>
    <row r="564" spans="1:8" ht="16.5" x14ac:dyDescent="0.25">
      <c r="A564" s="993">
        <v>2</v>
      </c>
      <c r="B564" s="989" t="s">
        <v>175</v>
      </c>
      <c r="C564" s="989" t="s">
        <v>200</v>
      </c>
      <c r="D564" s="993">
        <v>1</v>
      </c>
      <c r="E564" s="993" t="s">
        <v>917</v>
      </c>
      <c r="F564" s="993" t="s">
        <v>917</v>
      </c>
      <c r="G564" s="988" t="s">
        <v>352</v>
      </c>
      <c r="H564" s="569"/>
    </row>
    <row r="565" spans="1:8" ht="16.5" x14ac:dyDescent="0.25">
      <c r="A565" s="993">
        <v>2</v>
      </c>
      <c r="B565" s="989" t="s">
        <v>175</v>
      </c>
      <c r="C565" s="989" t="s">
        <v>203</v>
      </c>
      <c r="D565" s="993">
        <v>14</v>
      </c>
      <c r="E565" s="993" t="s">
        <v>917</v>
      </c>
      <c r="F565" s="993" t="s">
        <v>917</v>
      </c>
      <c r="G565" s="988" t="s">
        <v>352</v>
      </c>
      <c r="H565" s="569"/>
    </row>
    <row r="566" spans="1:8" ht="16.5" customHeight="1" x14ac:dyDescent="0.25">
      <c r="A566" s="993">
        <v>2</v>
      </c>
      <c r="B566" s="989" t="s">
        <v>177</v>
      </c>
      <c r="C566" s="989" t="s">
        <v>191</v>
      </c>
      <c r="D566" s="993" t="s">
        <v>917</v>
      </c>
      <c r="E566" s="993" t="s">
        <v>917</v>
      </c>
      <c r="F566" s="993" t="s">
        <v>917</v>
      </c>
      <c r="G566" s="988" t="s">
        <v>355</v>
      </c>
      <c r="H566" s="569"/>
    </row>
    <row r="567" spans="1:8" ht="16.5" x14ac:dyDescent="0.25">
      <c r="A567" s="993">
        <v>2</v>
      </c>
      <c r="B567" s="989" t="s">
        <v>177</v>
      </c>
      <c r="C567" s="989" t="s">
        <v>190</v>
      </c>
      <c r="D567" s="993">
        <v>1</v>
      </c>
      <c r="E567" s="991">
        <v>263.79000000000002</v>
      </c>
      <c r="F567" s="993" t="s">
        <v>917</v>
      </c>
      <c r="G567" s="988" t="s">
        <v>355</v>
      </c>
      <c r="H567" s="569"/>
    </row>
    <row r="568" spans="1:8" ht="16.5" x14ac:dyDescent="0.25">
      <c r="A568" s="993">
        <v>2</v>
      </c>
      <c r="B568" s="989" t="s">
        <v>177</v>
      </c>
      <c r="C568" s="989" t="s">
        <v>189</v>
      </c>
      <c r="D568" s="993">
        <v>1</v>
      </c>
      <c r="E568" s="991">
        <v>260.73</v>
      </c>
      <c r="F568" s="989">
        <v>23</v>
      </c>
      <c r="G568" s="988" t="s">
        <v>355</v>
      </c>
      <c r="H568" s="569"/>
    </row>
    <row r="569" spans="1:8" ht="16.5" x14ac:dyDescent="0.25">
      <c r="A569" s="993">
        <v>2</v>
      </c>
      <c r="B569" s="989" t="s">
        <v>177</v>
      </c>
      <c r="C569" s="989" t="s">
        <v>193</v>
      </c>
      <c r="D569" s="993" t="s">
        <v>917</v>
      </c>
      <c r="E569" s="993" t="s">
        <v>917</v>
      </c>
      <c r="F569" s="993" t="s">
        <v>917</v>
      </c>
      <c r="G569" s="988" t="s">
        <v>355</v>
      </c>
      <c r="H569" s="569"/>
    </row>
    <row r="570" spans="1:8" ht="16.5" x14ac:dyDescent="0.25">
      <c r="A570" s="993">
        <v>2</v>
      </c>
      <c r="B570" s="989" t="s">
        <v>177</v>
      </c>
      <c r="C570" s="989" t="s">
        <v>282</v>
      </c>
      <c r="D570" s="993" t="s">
        <v>917</v>
      </c>
      <c r="E570" s="993" t="s">
        <v>917</v>
      </c>
      <c r="F570" s="993" t="s">
        <v>917</v>
      </c>
      <c r="G570" s="988" t="s">
        <v>355</v>
      </c>
      <c r="H570" s="569"/>
    </row>
    <row r="571" spans="1:8" ht="16.5" x14ac:dyDescent="0.25">
      <c r="A571" s="993">
        <v>2</v>
      </c>
      <c r="B571" s="989" t="s">
        <v>177</v>
      </c>
      <c r="C571" s="989" t="s">
        <v>243</v>
      </c>
      <c r="D571" s="993" t="s">
        <v>917</v>
      </c>
      <c r="E571" s="993" t="s">
        <v>917</v>
      </c>
      <c r="F571" s="993" t="s">
        <v>917</v>
      </c>
      <c r="G571" s="988" t="s">
        <v>355</v>
      </c>
      <c r="H571" s="569"/>
    </row>
    <row r="572" spans="1:8" ht="16.5" x14ac:dyDescent="0.25">
      <c r="A572" s="993">
        <v>2</v>
      </c>
      <c r="B572" s="989" t="s">
        <v>177</v>
      </c>
      <c r="C572" s="989" t="s">
        <v>200</v>
      </c>
      <c r="D572" s="993">
        <v>1</v>
      </c>
      <c r="E572" s="993" t="s">
        <v>917</v>
      </c>
      <c r="F572" s="993" t="s">
        <v>917</v>
      </c>
      <c r="G572" s="988" t="s">
        <v>355</v>
      </c>
      <c r="H572" s="569"/>
    </row>
    <row r="573" spans="1:8" ht="16.5" x14ac:dyDescent="0.25">
      <c r="A573" s="993">
        <v>2</v>
      </c>
      <c r="B573" s="989" t="s">
        <v>177</v>
      </c>
      <c r="C573" s="989" t="s">
        <v>203</v>
      </c>
      <c r="D573" s="993">
        <v>0</v>
      </c>
      <c r="E573" s="993" t="s">
        <v>917</v>
      </c>
      <c r="F573" s="993" t="s">
        <v>917</v>
      </c>
      <c r="G573" s="988" t="s">
        <v>355</v>
      </c>
      <c r="H573" s="569"/>
    </row>
    <row r="574" spans="1:8" ht="16.5" customHeight="1" x14ac:dyDescent="0.25">
      <c r="A574" s="993">
        <v>2</v>
      </c>
      <c r="B574" s="989" t="s">
        <v>179</v>
      </c>
      <c r="C574" s="989" t="s">
        <v>191</v>
      </c>
      <c r="D574" s="993" t="s">
        <v>917</v>
      </c>
      <c r="E574" s="993" t="s">
        <v>917</v>
      </c>
      <c r="F574" s="993" t="s">
        <v>917</v>
      </c>
      <c r="G574" s="988" t="s">
        <v>354</v>
      </c>
      <c r="H574" s="569"/>
    </row>
    <row r="575" spans="1:8" ht="16.5" x14ac:dyDescent="0.25">
      <c r="A575" s="993">
        <v>2</v>
      </c>
      <c r="B575" s="989" t="s">
        <v>179</v>
      </c>
      <c r="C575" s="989" t="s">
        <v>190</v>
      </c>
      <c r="D575" s="993">
        <v>57</v>
      </c>
      <c r="E575" s="993" t="s">
        <v>917</v>
      </c>
      <c r="F575" s="993" t="s">
        <v>917</v>
      </c>
      <c r="G575" s="988" t="s">
        <v>354</v>
      </c>
      <c r="H575" s="569"/>
    </row>
    <row r="576" spans="1:8" ht="16.5" x14ac:dyDescent="0.25">
      <c r="A576" s="993">
        <v>2</v>
      </c>
      <c r="B576" s="989" t="s">
        <v>179</v>
      </c>
      <c r="C576" s="989" t="s">
        <v>189</v>
      </c>
      <c r="D576" s="993">
        <v>23</v>
      </c>
      <c r="E576" s="993" t="s">
        <v>917</v>
      </c>
      <c r="F576" s="993" t="s">
        <v>917</v>
      </c>
      <c r="G576" s="988" t="s">
        <v>354</v>
      </c>
      <c r="H576" s="569"/>
    </row>
    <row r="577" spans="1:8" ht="16.5" x14ac:dyDescent="0.25">
      <c r="A577" s="993">
        <v>2</v>
      </c>
      <c r="B577" s="989" t="s">
        <v>179</v>
      </c>
      <c r="C577" s="989" t="s">
        <v>193</v>
      </c>
      <c r="D577" s="993" t="s">
        <v>917</v>
      </c>
      <c r="E577" s="993" t="s">
        <v>917</v>
      </c>
      <c r="F577" s="993" t="s">
        <v>917</v>
      </c>
      <c r="G577" s="988" t="s">
        <v>354</v>
      </c>
      <c r="H577" s="569"/>
    </row>
    <row r="578" spans="1:8" ht="16.5" x14ac:dyDescent="0.25">
      <c r="A578" s="993">
        <v>2</v>
      </c>
      <c r="B578" s="989" t="s">
        <v>179</v>
      </c>
      <c r="C578" s="989" t="s">
        <v>282</v>
      </c>
      <c r="D578" s="993" t="s">
        <v>917</v>
      </c>
      <c r="E578" s="993" t="s">
        <v>917</v>
      </c>
      <c r="F578" s="993" t="s">
        <v>917</v>
      </c>
      <c r="G578" s="988" t="s">
        <v>354</v>
      </c>
      <c r="H578" s="569"/>
    </row>
    <row r="579" spans="1:8" ht="16.5" x14ac:dyDescent="0.25">
      <c r="A579" s="993">
        <v>2</v>
      </c>
      <c r="B579" s="989" t="s">
        <v>179</v>
      </c>
      <c r="C579" s="989" t="s">
        <v>243</v>
      </c>
      <c r="D579" s="993" t="s">
        <v>917</v>
      </c>
      <c r="E579" s="993" t="s">
        <v>917</v>
      </c>
      <c r="F579" s="993" t="s">
        <v>917</v>
      </c>
      <c r="G579" s="988" t="s">
        <v>354</v>
      </c>
      <c r="H579" s="569"/>
    </row>
    <row r="580" spans="1:8" ht="16.5" x14ac:dyDescent="0.25">
      <c r="A580" s="993">
        <v>2</v>
      </c>
      <c r="B580" s="989" t="s">
        <v>179</v>
      </c>
      <c r="C580" s="989" t="s">
        <v>200</v>
      </c>
      <c r="D580" s="993">
        <v>1</v>
      </c>
      <c r="E580" s="993" t="s">
        <v>917</v>
      </c>
      <c r="F580" s="993" t="s">
        <v>917</v>
      </c>
      <c r="G580" s="988" t="s">
        <v>354</v>
      </c>
      <c r="H580" s="569"/>
    </row>
    <row r="581" spans="1:8" ht="16.5" x14ac:dyDescent="0.25">
      <c r="A581" s="993">
        <v>2</v>
      </c>
      <c r="B581" s="989" t="s">
        <v>179</v>
      </c>
      <c r="C581" s="989" t="s">
        <v>203</v>
      </c>
      <c r="D581" s="993">
        <v>0</v>
      </c>
      <c r="E581" s="993" t="s">
        <v>917</v>
      </c>
      <c r="F581" s="993" t="s">
        <v>917</v>
      </c>
      <c r="G581" s="988" t="s">
        <v>354</v>
      </c>
      <c r="H581" s="569"/>
    </row>
    <row r="582" spans="1:8" ht="16.5" customHeight="1" x14ac:dyDescent="0.25">
      <c r="A582" s="993">
        <v>2</v>
      </c>
      <c r="B582" s="989" t="s">
        <v>182</v>
      </c>
      <c r="C582" s="989" t="s">
        <v>191</v>
      </c>
      <c r="D582" s="993" t="s">
        <v>917</v>
      </c>
      <c r="E582" s="993" t="s">
        <v>917</v>
      </c>
      <c r="F582" s="993" t="s">
        <v>917</v>
      </c>
      <c r="G582" s="988" t="s">
        <v>373</v>
      </c>
      <c r="H582" s="569"/>
    </row>
    <row r="583" spans="1:8" ht="49.5" x14ac:dyDescent="0.25">
      <c r="A583" s="993">
        <v>2</v>
      </c>
      <c r="B583" s="989" t="s">
        <v>182</v>
      </c>
      <c r="C583" s="989" t="s">
        <v>190</v>
      </c>
      <c r="D583" s="993">
        <v>15</v>
      </c>
      <c r="E583" s="991">
        <v>4235.62</v>
      </c>
      <c r="F583" s="989" t="s">
        <v>371</v>
      </c>
      <c r="G583" s="988" t="s">
        <v>373</v>
      </c>
      <c r="H583" s="569"/>
    </row>
    <row r="584" spans="1:8" ht="49.5" x14ac:dyDescent="0.25">
      <c r="A584" s="993">
        <v>2</v>
      </c>
      <c r="B584" s="989" t="s">
        <v>182</v>
      </c>
      <c r="C584" s="989" t="s">
        <v>189</v>
      </c>
      <c r="D584" s="993">
        <v>15</v>
      </c>
      <c r="E584" s="991">
        <v>3398.599999999999</v>
      </c>
      <c r="F584" s="989" t="s">
        <v>372</v>
      </c>
      <c r="G584" s="988" t="s">
        <v>373</v>
      </c>
      <c r="H584" s="569"/>
    </row>
    <row r="585" spans="1:8" ht="16.5" x14ac:dyDescent="0.25">
      <c r="A585" s="993">
        <v>2</v>
      </c>
      <c r="B585" s="989" t="s">
        <v>182</v>
      </c>
      <c r="C585" s="989" t="s">
        <v>193</v>
      </c>
      <c r="D585" s="993" t="s">
        <v>917</v>
      </c>
      <c r="E585" s="993" t="s">
        <v>917</v>
      </c>
      <c r="F585" s="993" t="s">
        <v>917</v>
      </c>
      <c r="G585" s="988" t="s">
        <v>373</v>
      </c>
      <c r="H585" s="569"/>
    </row>
    <row r="586" spans="1:8" ht="16.5" x14ac:dyDescent="0.25">
      <c r="A586" s="993">
        <v>2</v>
      </c>
      <c r="B586" s="989" t="s">
        <v>182</v>
      </c>
      <c r="C586" s="989" t="s">
        <v>282</v>
      </c>
      <c r="D586" s="993" t="s">
        <v>917</v>
      </c>
      <c r="E586" s="993" t="s">
        <v>917</v>
      </c>
      <c r="F586" s="993" t="s">
        <v>917</v>
      </c>
      <c r="G586" s="988" t="s">
        <v>373</v>
      </c>
      <c r="H586" s="569"/>
    </row>
    <row r="587" spans="1:8" ht="16.5" x14ac:dyDescent="0.25">
      <c r="A587" s="993">
        <v>2</v>
      </c>
      <c r="B587" s="989" t="s">
        <v>182</v>
      </c>
      <c r="C587" s="989" t="s">
        <v>243</v>
      </c>
      <c r="D587" s="993" t="s">
        <v>917</v>
      </c>
      <c r="E587" s="993" t="s">
        <v>917</v>
      </c>
      <c r="F587" s="993" t="s">
        <v>917</v>
      </c>
      <c r="G587" s="988" t="s">
        <v>373</v>
      </c>
      <c r="H587" s="569"/>
    </row>
    <row r="588" spans="1:8" ht="16.5" x14ac:dyDescent="0.25">
      <c r="A588" s="993">
        <v>2</v>
      </c>
      <c r="B588" s="989" t="s">
        <v>182</v>
      </c>
      <c r="C588" s="989" t="s">
        <v>200</v>
      </c>
      <c r="D588" s="993">
        <v>71</v>
      </c>
      <c r="E588" s="993" t="s">
        <v>917</v>
      </c>
      <c r="F588" s="993" t="s">
        <v>917</v>
      </c>
      <c r="G588" s="988" t="s">
        <v>373</v>
      </c>
      <c r="H588" s="569"/>
    </row>
    <row r="589" spans="1:8" ht="16.5" x14ac:dyDescent="0.25">
      <c r="A589" s="993">
        <v>2</v>
      </c>
      <c r="B589" s="989" t="s">
        <v>182</v>
      </c>
      <c r="C589" s="989" t="s">
        <v>203</v>
      </c>
      <c r="D589" s="993">
        <v>169</v>
      </c>
      <c r="E589" s="993" t="s">
        <v>917</v>
      </c>
      <c r="F589" s="993" t="s">
        <v>917</v>
      </c>
      <c r="G589" s="988" t="s">
        <v>373</v>
      </c>
      <c r="H589" s="569"/>
    </row>
    <row r="590" spans="1:8" ht="16.5" customHeight="1" x14ac:dyDescent="0.25">
      <c r="A590" s="993">
        <v>2</v>
      </c>
      <c r="B590" s="989" t="s">
        <v>183</v>
      </c>
      <c r="C590" s="989" t="s">
        <v>191</v>
      </c>
      <c r="D590" s="993" t="s">
        <v>917</v>
      </c>
      <c r="E590" s="993" t="s">
        <v>917</v>
      </c>
      <c r="F590" s="993" t="s">
        <v>917</v>
      </c>
      <c r="G590" s="988" t="s">
        <v>374</v>
      </c>
      <c r="H590" s="569"/>
    </row>
    <row r="591" spans="1:8" ht="16.5" x14ac:dyDescent="0.25">
      <c r="A591" s="993">
        <v>2</v>
      </c>
      <c r="B591" s="989" t="s">
        <v>183</v>
      </c>
      <c r="C591" s="989" t="s">
        <v>190</v>
      </c>
      <c r="D591" s="993">
        <v>5</v>
      </c>
      <c r="E591" s="991">
        <v>2139.2400000000002</v>
      </c>
      <c r="F591" s="989" t="s">
        <v>375</v>
      </c>
      <c r="G591" s="988" t="s">
        <v>374</v>
      </c>
      <c r="H591" s="569"/>
    </row>
    <row r="592" spans="1:8" ht="16.5" x14ac:dyDescent="0.25">
      <c r="A592" s="993">
        <v>2</v>
      </c>
      <c r="B592" s="989" t="s">
        <v>183</v>
      </c>
      <c r="C592" s="989" t="s">
        <v>189</v>
      </c>
      <c r="D592" s="993">
        <v>6</v>
      </c>
      <c r="E592" s="991">
        <v>1727.52</v>
      </c>
      <c r="F592" s="989" t="s">
        <v>376</v>
      </c>
      <c r="G592" s="988" t="s">
        <v>374</v>
      </c>
      <c r="H592" s="569"/>
    </row>
    <row r="593" spans="1:8" ht="16.5" x14ac:dyDescent="0.25">
      <c r="A593" s="993">
        <v>2</v>
      </c>
      <c r="B593" s="989" t="s">
        <v>183</v>
      </c>
      <c r="C593" s="989" t="s">
        <v>193</v>
      </c>
      <c r="D593" s="993" t="s">
        <v>917</v>
      </c>
      <c r="E593" s="993" t="s">
        <v>917</v>
      </c>
      <c r="F593" s="993" t="s">
        <v>917</v>
      </c>
      <c r="G593" s="988" t="s">
        <v>374</v>
      </c>
      <c r="H593" s="569"/>
    </row>
    <row r="594" spans="1:8" ht="16.5" x14ac:dyDescent="0.25">
      <c r="A594" s="993">
        <v>2</v>
      </c>
      <c r="B594" s="989" t="s">
        <v>183</v>
      </c>
      <c r="C594" s="989" t="s">
        <v>282</v>
      </c>
      <c r="D594" s="993" t="s">
        <v>917</v>
      </c>
      <c r="E594" s="993" t="s">
        <v>917</v>
      </c>
      <c r="F594" s="993" t="s">
        <v>917</v>
      </c>
      <c r="G594" s="988" t="s">
        <v>374</v>
      </c>
      <c r="H594" s="569"/>
    </row>
    <row r="595" spans="1:8" ht="16.5" x14ac:dyDescent="0.25">
      <c r="A595" s="993">
        <v>2</v>
      </c>
      <c r="B595" s="989" t="s">
        <v>183</v>
      </c>
      <c r="C595" s="989" t="s">
        <v>243</v>
      </c>
      <c r="D595" s="993" t="s">
        <v>917</v>
      </c>
      <c r="E595" s="993" t="s">
        <v>917</v>
      </c>
      <c r="F595" s="993" t="s">
        <v>917</v>
      </c>
      <c r="G595" s="988" t="s">
        <v>374</v>
      </c>
      <c r="H595" s="569"/>
    </row>
    <row r="596" spans="1:8" ht="16.5" x14ac:dyDescent="0.25">
      <c r="A596" s="993">
        <v>2</v>
      </c>
      <c r="B596" s="989" t="s">
        <v>183</v>
      </c>
      <c r="C596" s="989" t="s">
        <v>200</v>
      </c>
      <c r="D596" s="993">
        <v>18</v>
      </c>
      <c r="E596" s="993" t="s">
        <v>917</v>
      </c>
      <c r="F596" s="993" t="s">
        <v>917</v>
      </c>
      <c r="G596" s="988" t="s">
        <v>374</v>
      </c>
      <c r="H596" s="569"/>
    </row>
    <row r="597" spans="1:8" ht="16.5" x14ac:dyDescent="0.25">
      <c r="A597" s="993">
        <v>2</v>
      </c>
      <c r="B597" s="989" t="s">
        <v>183</v>
      </c>
      <c r="C597" s="989" t="s">
        <v>203</v>
      </c>
      <c r="D597" s="993">
        <v>30</v>
      </c>
      <c r="E597" s="993" t="s">
        <v>917</v>
      </c>
      <c r="F597" s="993" t="s">
        <v>917</v>
      </c>
      <c r="G597" s="988" t="s">
        <v>374</v>
      </c>
      <c r="H597" s="569"/>
    </row>
    <row r="598" spans="1:8" ht="16.5" customHeight="1" x14ac:dyDescent="0.25">
      <c r="A598" s="993">
        <v>2</v>
      </c>
      <c r="B598" s="989" t="s">
        <v>185</v>
      </c>
      <c r="C598" s="989" t="s">
        <v>191</v>
      </c>
      <c r="D598" s="993" t="s">
        <v>917</v>
      </c>
      <c r="E598" s="993" t="s">
        <v>917</v>
      </c>
      <c r="F598" s="993" t="s">
        <v>917</v>
      </c>
      <c r="G598" s="988" t="s">
        <v>377</v>
      </c>
      <c r="H598" s="569"/>
    </row>
    <row r="599" spans="1:8" ht="33" x14ac:dyDescent="0.25">
      <c r="A599" s="993">
        <v>2</v>
      </c>
      <c r="B599" s="989" t="s">
        <v>185</v>
      </c>
      <c r="C599" s="989" t="s">
        <v>190</v>
      </c>
      <c r="D599" s="993">
        <v>12</v>
      </c>
      <c r="E599" s="991">
        <v>2938.7100000000005</v>
      </c>
      <c r="F599" s="989" t="s">
        <v>378</v>
      </c>
      <c r="G599" s="988" t="s">
        <v>377</v>
      </c>
      <c r="H599" s="569"/>
    </row>
    <row r="600" spans="1:8" ht="16.5" x14ac:dyDescent="0.25">
      <c r="A600" s="993">
        <v>2</v>
      </c>
      <c r="B600" s="989" t="s">
        <v>185</v>
      </c>
      <c r="C600" s="989" t="s">
        <v>189</v>
      </c>
      <c r="D600" s="993">
        <v>4</v>
      </c>
      <c r="E600" s="991">
        <v>775.58999999999992</v>
      </c>
      <c r="F600" s="989" t="s">
        <v>379</v>
      </c>
      <c r="G600" s="988" t="s">
        <v>377</v>
      </c>
      <c r="H600" s="569"/>
    </row>
    <row r="601" spans="1:8" ht="16.5" x14ac:dyDescent="0.25">
      <c r="A601" s="993">
        <v>2</v>
      </c>
      <c r="B601" s="989" t="s">
        <v>185</v>
      </c>
      <c r="C601" s="989" t="s">
        <v>193</v>
      </c>
      <c r="D601" s="993" t="s">
        <v>917</v>
      </c>
      <c r="E601" s="993" t="s">
        <v>917</v>
      </c>
      <c r="F601" s="993" t="s">
        <v>917</v>
      </c>
      <c r="G601" s="988" t="s">
        <v>377</v>
      </c>
      <c r="H601" s="569"/>
    </row>
    <row r="602" spans="1:8" ht="16.5" x14ac:dyDescent="0.25">
      <c r="A602" s="993">
        <v>2</v>
      </c>
      <c r="B602" s="989" t="s">
        <v>185</v>
      </c>
      <c r="C602" s="989" t="s">
        <v>282</v>
      </c>
      <c r="D602" s="993">
        <v>1</v>
      </c>
      <c r="E602" s="991">
        <v>186.76</v>
      </c>
      <c r="F602" s="989">
        <v>2</v>
      </c>
      <c r="G602" s="988" t="s">
        <v>377</v>
      </c>
      <c r="H602" s="569"/>
    </row>
    <row r="603" spans="1:8" ht="16.5" x14ac:dyDescent="0.25">
      <c r="A603" s="993">
        <v>2</v>
      </c>
      <c r="B603" s="989" t="s">
        <v>185</v>
      </c>
      <c r="C603" s="989" t="s">
        <v>243</v>
      </c>
      <c r="D603" s="993" t="s">
        <v>917</v>
      </c>
      <c r="E603" s="993" t="s">
        <v>917</v>
      </c>
      <c r="F603" s="993" t="s">
        <v>917</v>
      </c>
      <c r="G603" s="988" t="s">
        <v>377</v>
      </c>
      <c r="H603" s="569"/>
    </row>
    <row r="604" spans="1:8" ht="16.5" x14ac:dyDescent="0.25">
      <c r="A604" s="993">
        <v>2</v>
      </c>
      <c r="B604" s="989" t="s">
        <v>185</v>
      </c>
      <c r="C604" s="989" t="s">
        <v>200</v>
      </c>
      <c r="D604" s="993">
        <v>1</v>
      </c>
      <c r="E604" s="993" t="s">
        <v>917</v>
      </c>
      <c r="F604" s="993" t="s">
        <v>917</v>
      </c>
      <c r="G604" s="988" t="s">
        <v>377</v>
      </c>
      <c r="H604" s="569"/>
    </row>
    <row r="605" spans="1:8" ht="16.5" x14ac:dyDescent="0.25">
      <c r="A605" s="993">
        <v>2</v>
      </c>
      <c r="B605" s="989" t="s">
        <v>185</v>
      </c>
      <c r="C605" s="989" t="s">
        <v>203</v>
      </c>
      <c r="D605" s="993">
        <v>17</v>
      </c>
      <c r="E605" s="993" t="s">
        <v>917</v>
      </c>
      <c r="F605" s="993" t="s">
        <v>917</v>
      </c>
      <c r="G605" s="988" t="s">
        <v>377</v>
      </c>
      <c r="H605" s="569"/>
    </row>
    <row r="606" spans="1:8" ht="16.5" customHeight="1" x14ac:dyDescent="0.25">
      <c r="A606" s="993">
        <v>2</v>
      </c>
      <c r="B606" s="989" t="s">
        <v>790</v>
      </c>
      <c r="C606" s="989" t="s">
        <v>191</v>
      </c>
      <c r="D606" s="993" t="s">
        <v>917</v>
      </c>
      <c r="E606" s="993" t="s">
        <v>917</v>
      </c>
      <c r="F606" s="993" t="s">
        <v>917</v>
      </c>
      <c r="G606" s="988" t="s">
        <v>381</v>
      </c>
      <c r="H606" s="569"/>
    </row>
    <row r="607" spans="1:8" ht="16.5" x14ac:dyDescent="0.25">
      <c r="A607" s="993">
        <v>2</v>
      </c>
      <c r="B607" s="989" t="s">
        <v>790</v>
      </c>
      <c r="C607" s="989" t="s">
        <v>190</v>
      </c>
      <c r="D607" s="993">
        <v>7</v>
      </c>
      <c r="E607" s="991">
        <v>935.25</v>
      </c>
      <c r="F607" s="989" t="s">
        <v>382</v>
      </c>
      <c r="G607" s="988" t="s">
        <v>381</v>
      </c>
      <c r="H607" s="569"/>
    </row>
    <row r="608" spans="1:8" ht="16.5" x14ac:dyDescent="0.25">
      <c r="A608" s="993">
        <v>2</v>
      </c>
      <c r="B608" s="989" t="s">
        <v>790</v>
      </c>
      <c r="C608" s="989" t="s">
        <v>189</v>
      </c>
      <c r="D608" s="993">
        <v>8</v>
      </c>
      <c r="E608" s="991">
        <v>1348.2400000000002</v>
      </c>
      <c r="F608" s="989" t="s">
        <v>383</v>
      </c>
      <c r="G608" s="988" t="s">
        <v>381</v>
      </c>
      <c r="H608" s="569"/>
    </row>
    <row r="609" spans="1:8" ht="16.5" x14ac:dyDescent="0.25">
      <c r="A609" s="993">
        <v>2</v>
      </c>
      <c r="B609" s="989" t="s">
        <v>790</v>
      </c>
      <c r="C609" s="989" t="s">
        <v>193</v>
      </c>
      <c r="D609" s="993" t="s">
        <v>917</v>
      </c>
      <c r="E609" s="993" t="s">
        <v>917</v>
      </c>
      <c r="F609" s="993" t="s">
        <v>917</v>
      </c>
      <c r="G609" s="988" t="s">
        <v>381</v>
      </c>
      <c r="H609" s="569"/>
    </row>
    <row r="610" spans="1:8" ht="16.5" x14ac:dyDescent="0.25">
      <c r="A610" s="993">
        <v>2</v>
      </c>
      <c r="B610" s="989" t="s">
        <v>790</v>
      </c>
      <c r="C610" s="989" t="s">
        <v>282</v>
      </c>
      <c r="D610" s="993" t="s">
        <v>917</v>
      </c>
      <c r="E610" s="993" t="s">
        <v>917</v>
      </c>
      <c r="F610" s="993" t="s">
        <v>917</v>
      </c>
      <c r="G610" s="988" t="s">
        <v>381</v>
      </c>
      <c r="H610" s="569"/>
    </row>
    <row r="611" spans="1:8" ht="16.5" x14ac:dyDescent="0.25">
      <c r="A611" s="993">
        <v>2</v>
      </c>
      <c r="B611" s="989" t="s">
        <v>790</v>
      </c>
      <c r="C611" s="989" t="s">
        <v>243</v>
      </c>
      <c r="D611" s="993" t="s">
        <v>917</v>
      </c>
      <c r="E611" s="993" t="s">
        <v>917</v>
      </c>
      <c r="F611" s="993" t="s">
        <v>917</v>
      </c>
      <c r="G611" s="988" t="s">
        <v>381</v>
      </c>
      <c r="H611" s="569"/>
    </row>
    <row r="612" spans="1:8" ht="16.5" x14ac:dyDescent="0.25">
      <c r="A612" s="993">
        <v>2</v>
      </c>
      <c r="B612" s="989" t="s">
        <v>790</v>
      </c>
      <c r="C612" s="989" t="s">
        <v>200</v>
      </c>
      <c r="D612" s="993">
        <v>11</v>
      </c>
      <c r="E612" s="993" t="s">
        <v>917</v>
      </c>
      <c r="F612" s="993" t="s">
        <v>917</v>
      </c>
      <c r="G612" s="988" t="s">
        <v>381</v>
      </c>
      <c r="H612" s="569"/>
    </row>
    <row r="613" spans="1:8" ht="16.5" x14ac:dyDescent="0.25">
      <c r="A613" s="993">
        <v>2</v>
      </c>
      <c r="B613" s="989" t="s">
        <v>790</v>
      </c>
      <c r="C613" s="989" t="s">
        <v>203</v>
      </c>
      <c r="D613" s="993">
        <v>0</v>
      </c>
      <c r="E613" s="993" t="s">
        <v>917</v>
      </c>
      <c r="F613" s="993" t="s">
        <v>917</v>
      </c>
      <c r="G613" s="988" t="s">
        <v>381</v>
      </c>
      <c r="H613" s="569"/>
    </row>
    <row r="614" spans="1:8" ht="16.5" customHeight="1" x14ac:dyDescent="0.25">
      <c r="A614" s="993">
        <v>2</v>
      </c>
      <c r="B614" s="989" t="s">
        <v>184</v>
      </c>
      <c r="C614" s="989" t="s">
        <v>191</v>
      </c>
      <c r="D614" s="993" t="s">
        <v>917</v>
      </c>
      <c r="E614" s="993" t="s">
        <v>917</v>
      </c>
      <c r="F614" s="993" t="s">
        <v>917</v>
      </c>
      <c r="G614" s="988" t="s">
        <v>381</v>
      </c>
      <c r="H614" s="569"/>
    </row>
    <row r="615" spans="1:8" ht="16.5" x14ac:dyDescent="0.25">
      <c r="A615" s="993">
        <v>2</v>
      </c>
      <c r="B615" s="989" t="s">
        <v>184</v>
      </c>
      <c r="C615" s="989" t="s">
        <v>190</v>
      </c>
      <c r="D615" s="993">
        <v>7</v>
      </c>
      <c r="E615" s="991">
        <v>1383.1400000000003</v>
      </c>
      <c r="F615" s="989" t="s">
        <v>791</v>
      </c>
      <c r="G615" s="988" t="s">
        <v>381</v>
      </c>
      <c r="H615" s="569"/>
    </row>
    <row r="616" spans="1:8" ht="16.5" x14ac:dyDescent="0.25">
      <c r="A616" s="993">
        <v>2</v>
      </c>
      <c r="B616" s="989" t="s">
        <v>184</v>
      </c>
      <c r="C616" s="989" t="s">
        <v>189</v>
      </c>
      <c r="D616" s="993">
        <v>4</v>
      </c>
      <c r="E616" s="991">
        <v>602.62</v>
      </c>
      <c r="F616" s="989" t="s">
        <v>792</v>
      </c>
      <c r="G616" s="988" t="s">
        <v>381</v>
      </c>
      <c r="H616" s="569"/>
    </row>
    <row r="617" spans="1:8" ht="16.5" x14ac:dyDescent="0.25">
      <c r="A617" s="993">
        <v>2</v>
      </c>
      <c r="B617" s="989" t="s">
        <v>184</v>
      </c>
      <c r="C617" s="989" t="s">
        <v>193</v>
      </c>
      <c r="D617" s="993" t="s">
        <v>917</v>
      </c>
      <c r="E617" s="993" t="s">
        <v>917</v>
      </c>
      <c r="F617" s="993" t="s">
        <v>917</v>
      </c>
      <c r="G617" s="988" t="s">
        <v>381</v>
      </c>
      <c r="H617" s="569"/>
    </row>
    <row r="618" spans="1:8" ht="16.5" x14ac:dyDescent="0.25">
      <c r="A618" s="993">
        <v>2</v>
      </c>
      <c r="B618" s="989" t="s">
        <v>184</v>
      </c>
      <c r="C618" s="989" t="s">
        <v>282</v>
      </c>
      <c r="D618" s="993" t="s">
        <v>917</v>
      </c>
      <c r="E618" s="993" t="s">
        <v>917</v>
      </c>
      <c r="F618" s="993" t="s">
        <v>917</v>
      </c>
      <c r="G618" s="988" t="s">
        <v>381</v>
      </c>
      <c r="H618" s="569"/>
    </row>
    <row r="619" spans="1:8" ht="16.5" x14ac:dyDescent="0.25">
      <c r="A619" s="993">
        <v>2</v>
      </c>
      <c r="B619" s="989" t="s">
        <v>184</v>
      </c>
      <c r="C619" s="989" t="s">
        <v>243</v>
      </c>
      <c r="D619" s="993" t="s">
        <v>917</v>
      </c>
      <c r="E619" s="993" t="s">
        <v>917</v>
      </c>
      <c r="F619" s="993" t="s">
        <v>917</v>
      </c>
      <c r="G619" s="988" t="s">
        <v>381</v>
      </c>
      <c r="H619" s="569"/>
    </row>
    <row r="620" spans="1:8" ht="16.5" x14ac:dyDescent="0.25">
      <c r="A620" s="993">
        <v>2</v>
      </c>
      <c r="B620" s="989" t="s">
        <v>184</v>
      </c>
      <c r="C620" s="989" t="s">
        <v>200</v>
      </c>
      <c r="D620" s="993">
        <v>0</v>
      </c>
      <c r="E620" s="993" t="s">
        <v>917</v>
      </c>
      <c r="F620" s="993" t="s">
        <v>917</v>
      </c>
      <c r="G620" s="988" t="s">
        <v>381</v>
      </c>
      <c r="H620" s="569"/>
    </row>
    <row r="621" spans="1:8" ht="16.5" x14ac:dyDescent="0.25">
      <c r="A621" s="993">
        <v>2</v>
      </c>
      <c r="B621" s="989" t="s">
        <v>184</v>
      </c>
      <c r="C621" s="989" t="s">
        <v>203</v>
      </c>
      <c r="D621" s="993">
        <v>0</v>
      </c>
      <c r="E621" s="993" t="s">
        <v>917</v>
      </c>
      <c r="F621" s="993" t="s">
        <v>917</v>
      </c>
      <c r="G621" s="988" t="s">
        <v>381</v>
      </c>
      <c r="H621" s="569"/>
    </row>
    <row r="622" spans="1:8" ht="16.5" customHeight="1" x14ac:dyDescent="0.25">
      <c r="A622" s="990">
        <v>3</v>
      </c>
      <c r="B622" s="990" t="s">
        <v>13</v>
      </c>
      <c r="C622" s="990" t="s">
        <v>191</v>
      </c>
      <c r="D622" s="993" t="s">
        <v>917</v>
      </c>
      <c r="E622" s="993" t="s">
        <v>917</v>
      </c>
      <c r="F622" s="993" t="s">
        <v>917</v>
      </c>
      <c r="G622" s="992" t="s">
        <v>384</v>
      </c>
      <c r="H622" s="569"/>
    </row>
    <row r="623" spans="1:8" ht="16.5" x14ac:dyDescent="0.25">
      <c r="A623" s="990">
        <v>3</v>
      </c>
      <c r="B623" s="990" t="s">
        <v>13</v>
      </c>
      <c r="C623" s="990" t="s">
        <v>190</v>
      </c>
      <c r="D623" s="990">
        <v>3</v>
      </c>
      <c r="E623" s="991">
        <v>2105.8270000000002</v>
      </c>
      <c r="F623" s="990" t="s">
        <v>385</v>
      </c>
      <c r="G623" s="992" t="s">
        <v>384</v>
      </c>
      <c r="H623" s="569"/>
    </row>
    <row r="624" spans="1:8" ht="16.5" x14ac:dyDescent="0.25">
      <c r="A624" s="990">
        <v>3</v>
      </c>
      <c r="B624" s="990" t="s">
        <v>13</v>
      </c>
      <c r="C624" s="990" t="s">
        <v>189</v>
      </c>
      <c r="D624" s="990">
        <v>9</v>
      </c>
      <c r="E624" s="991">
        <v>874.7080000000002</v>
      </c>
      <c r="F624" s="990" t="s">
        <v>386</v>
      </c>
      <c r="G624" s="992" t="s">
        <v>384</v>
      </c>
      <c r="H624" s="569"/>
    </row>
    <row r="625" spans="1:8" ht="16.5" x14ac:dyDescent="0.25">
      <c r="A625" s="990">
        <v>3</v>
      </c>
      <c r="B625" s="990" t="s">
        <v>13</v>
      </c>
      <c r="C625" s="990" t="s">
        <v>193</v>
      </c>
      <c r="D625" s="993" t="s">
        <v>917</v>
      </c>
      <c r="E625" s="993" t="s">
        <v>917</v>
      </c>
      <c r="F625" s="993" t="s">
        <v>917</v>
      </c>
      <c r="G625" s="992" t="s">
        <v>384</v>
      </c>
      <c r="H625" s="569"/>
    </row>
    <row r="626" spans="1:8" ht="16.5" x14ac:dyDescent="0.25">
      <c r="A626" s="990">
        <v>3</v>
      </c>
      <c r="B626" s="990" t="s">
        <v>13</v>
      </c>
      <c r="C626" s="990" t="s">
        <v>282</v>
      </c>
      <c r="D626" s="993" t="s">
        <v>917</v>
      </c>
      <c r="E626" s="993" t="s">
        <v>917</v>
      </c>
      <c r="F626" s="993" t="s">
        <v>917</v>
      </c>
      <c r="G626" s="992" t="s">
        <v>384</v>
      </c>
      <c r="H626" s="569"/>
    </row>
    <row r="627" spans="1:8" ht="16.5" x14ac:dyDescent="0.25">
      <c r="A627" s="990">
        <v>3</v>
      </c>
      <c r="B627" s="990" t="s">
        <v>13</v>
      </c>
      <c r="C627" s="990" t="s">
        <v>243</v>
      </c>
      <c r="D627" s="993" t="s">
        <v>917</v>
      </c>
      <c r="E627" s="993" t="s">
        <v>917</v>
      </c>
      <c r="F627" s="993" t="s">
        <v>917</v>
      </c>
      <c r="G627" s="992" t="s">
        <v>384</v>
      </c>
      <c r="H627" s="569"/>
    </row>
    <row r="628" spans="1:8" ht="16.5" x14ac:dyDescent="0.25">
      <c r="A628" s="990">
        <v>3</v>
      </c>
      <c r="B628" s="990" t="s">
        <v>13</v>
      </c>
      <c r="C628" s="990" t="s">
        <v>200</v>
      </c>
      <c r="D628" s="990">
        <v>9</v>
      </c>
      <c r="E628" s="993" t="s">
        <v>917</v>
      </c>
      <c r="F628" s="993" t="s">
        <v>917</v>
      </c>
      <c r="G628" s="992" t="s">
        <v>384</v>
      </c>
      <c r="H628" s="569"/>
    </row>
    <row r="629" spans="1:8" ht="16.5" x14ac:dyDescent="0.25">
      <c r="A629" s="990">
        <v>3</v>
      </c>
      <c r="B629" s="990" t="s">
        <v>13</v>
      </c>
      <c r="C629" s="990" t="s">
        <v>203</v>
      </c>
      <c r="D629" s="990">
        <v>48</v>
      </c>
      <c r="E629" s="993" t="s">
        <v>917</v>
      </c>
      <c r="F629" s="993" t="s">
        <v>917</v>
      </c>
      <c r="G629" s="992" t="s">
        <v>384</v>
      </c>
      <c r="H629" s="569"/>
    </row>
    <row r="630" spans="1:8" ht="16.5" customHeight="1" x14ac:dyDescent="0.25">
      <c r="A630" s="990">
        <v>3</v>
      </c>
      <c r="B630" s="990" t="s">
        <v>20</v>
      </c>
      <c r="C630" s="990" t="s">
        <v>191</v>
      </c>
      <c r="D630" s="993" t="s">
        <v>917</v>
      </c>
      <c r="E630" s="993" t="s">
        <v>917</v>
      </c>
      <c r="F630" s="993" t="s">
        <v>917</v>
      </c>
      <c r="G630" s="992" t="s">
        <v>389</v>
      </c>
      <c r="H630" s="569"/>
    </row>
    <row r="631" spans="1:8" ht="33" x14ac:dyDescent="0.25">
      <c r="A631" s="990">
        <v>3</v>
      </c>
      <c r="B631" s="990" t="s">
        <v>20</v>
      </c>
      <c r="C631" s="990" t="s">
        <v>190</v>
      </c>
      <c r="D631" s="990">
        <v>10</v>
      </c>
      <c r="E631" s="991">
        <v>2690.3110000000001</v>
      </c>
      <c r="F631" s="990" t="s">
        <v>394</v>
      </c>
      <c r="G631" s="992" t="s">
        <v>389</v>
      </c>
      <c r="H631" s="569"/>
    </row>
    <row r="632" spans="1:8" ht="16.5" x14ac:dyDescent="0.25">
      <c r="A632" s="990">
        <v>3</v>
      </c>
      <c r="B632" s="990" t="s">
        <v>20</v>
      </c>
      <c r="C632" s="990" t="s">
        <v>189</v>
      </c>
      <c r="D632" s="990">
        <v>5</v>
      </c>
      <c r="E632" s="991">
        <v>1818.0540000000003</v>
      </c>
      <c r="F632" s="990" t="s">
        <v>395</v>
      </c>
      <c r="G632" s="992" t="s">
        <v>389</v>
      </c>
      <c r="H632" s="569"/>
    </row>
    <row r="633" spans="1:8" ht="16.5" x14ac:dyDescent="0.25">
      <c r="A633" s="990">
        <v>3</v>
      </c>
      <c r="B633" s="990" t="s">
        <v>20</v>
      </c>
      <c r="C633" s="990" t="s">
        <v>193</v>
      </c>
      <c r="D633" s="993" t="s">
        <v>917</v>
      </c>
      <c r="E633" s="993" t="s">
        <v>917</v>
      </c>
      <c r="F633" s="993" t="s">
        <v>917</v>
      </c>
      <c r="G633" s="992" t="s">
        <v>389</v>
      </c>
      <c r="H633" s="569"/>
    </row>
    <row r="634" spans="1:8" ht="16.5" x14ac:dyDescent="0.25">
      <c r="A634" s="990">
        <v>3</v>
      </c>
      <c r="B634" s="990" t="s">
        <v>20</v>
      </c>
      <c r="C634" s="990" t="s">
        <v>282</v>
      </c>
      <c r="D634" s="993" t="s">
        <v>917</v>
      </c>
      <c r="E634" s="993" t="s">
        <v>917</v>
      </c>
      <c r="F634" s="993" t="s">
        <v>917</v>
      </c>
      <c r="G634" s="992" t="s">
        <v>389</v>
      </c>
      <c r="H634" s="569"/>
    </row>
    <row r="635" spans="1:8" ht="16.5" x14ac:dyDescent="0.25">
      <c r="A635" s="990">
        <v>3</v>
      </c>
      <c r="B635" s="990" t="s">
        <v>20</v>
      </c>
      <c r="C635" s="990" t="s">
        <v>243</v>
      </c>
      <c r="D635" s="993" t="s">
        <v>917</v>
      </c>
      <c r="E635" s="993" t="s">
        <v>917</v>
      </c>
      <c r="F635" s="993" t="s">
        <v>917</v>
      </c>
      <c r="G635" s="992" t="s">
        <v>389</v>
      </c>
      <c r="H635" s="569"/>
    </row>
    <row r="636" spans="1:8" ht="16.5" x14ac:dyDescent="0.25">
      <c r="A636" s="990">
        <v>3</v>
      </c>
      <c r="B636" s="990" t="s">
        <v>20</v>
      </c>
      <c r="C636" s="990" t="s">
        <v>200</v>
      </c>
      <c r="D636" s="990">
        <v>25</v>
      </c>
      <c r="E636" s="993" t="s">
        <v>917</v>
      </c>
      <c r="F636" s="993" t="s">
        <v>917</v>
      </c>
      <c r="G636" s="992" t="s">
        <v>389</v>
      </c>
      <c r="H636" s="569"/>
    </row>
    <row r="637" spans="1:8" ht="16.5" x14ac:dyDescent="0.25">
      <c r="A637" s="990">
        <v>3</v>
      </c>
      <c r="B637" s="990" t="s">
        <v>20</v>
      </c>
      <c r="C637" s="990" t="s">
        <v>203</v>
      </c>
      <c r="D637" s="990">
        <v>93</v>
      </c>
      <c r="E637" s="993" t="s">
        <v>917</v>
      </c>
      <c r="F637" s="993" t="s">
        <v>917</v>
      </c>
      <c r="G637" s="992" t="s">
        <v>389</v>
      </c>
      <c r="H637" s="569"/>
    </row>
    <row r="638" spans="1:8" ht="16.5" customHeight="1" x14ac:dyDescent="0.25">
      <c r="A638" s="990">
        <v>3</v>
      </c>
      <c r="B638" s="990" t="s">
        <v>407</v>
      </c>
      <c r="C638" s="990" t="s">
        <v>191</v>
      </c>
      <c r="D638" s="993" t="s">
        <v>917</v>
      </c>
      <c r="E638" s="993" t="s">
        <v>917</v>
      </c>
      <c r="F638" s="993" t="s">
        <v>917</v>
      </c>
      <c r="G638" s="992" t="s">
        <v>392</v>
      </c>
      <c r="H638" s="569"/>
    </row>
    <row r="639" spans="1:8" ht="33" x14ac:dyDescent="0.25">
      <c r="A639" s="990">
        <v>3</v>
      </c>
      <c r="B639" s="990" t="s">
        <v>407</v>
      </c>
      <c r="C639" s="990" t="s">
        <v>190</v>
      </c>
      <c r="D639" s="990">
        <v>4</v>
      </c>
      <c r="E639" s="991">
        <v>1963.63</v>
      </c>
      <c r="F639" s="990" t="s">
        <v>390</v>
      </c>
      <c r="G639" s="992" t="s">
        <v>392</v>
      </c>
      <c r="H639" s="569"/>
    </row>
    <row r="640" spans="1:8" ht="33" x14ac:dyDescent="0.25">
      <c r="A640" s="990">
        <v>3</v>
      </c>
      <c r="B640" s="990" t="s">
        <v>407</v>
      </c>
      <c r="C640" s="990" t="s">
        <v>189</v>
      </c>
      <c r="D640" s="990">
        <v>8</v>
      </c>
      <c r="E640" s="991">
        <v>929.56999999999994</v>
      </c>
      <c r="F640" s="990" t="s">
        <v>391</v>
      </c>
      <c r="G640" s="992" t="s">
        <v>392</v>
      </c>
      <c r="H640" s="569"/>
    </row>
    <row r="641" spans="1:8" ht="33" x14ac:dyDescent="0.25">
      <c r="A641" s="990">
        <v>3</v>
      </c>
      <c r="B641" s="990" t="s">
        <v>407</v>
      </c>
      <c r="C641" s="990" t="s">
        <v>193</v>
      </c>
      <c r="D641" s="993" t="s">
        <v>917</v>
      </c>
      <c r="E641" s="993" t="s">
        <v>917</v>
      </c>
      <c r="F641" s="993" t="s">
        <v>917</v>
      </c>
      <c r="G641" s="992" t="s">
        <v>392</v>
      </c>
      <c r="H641" s="569"/>
    </row>
    <row r="642" spans="1:8" ht="33" x14ac:dyDescent="0.25">
      <c r="A642" s="990">
        <v>3</v>
      </c>
      <c r="B642" s="990" t="s">
        <v>407</v>
      </c>
      <c r="C642" s="990" t="s">
        <v>282</v>
      </c>
      <c r="D642" s="993" t="s">
        <v>917</v>
      </c>
      <c r="E642" s="993" t="s">
        <v>917</v>
      </c>
      <c r="F642" s="993" t="s">
        <v>917</v>
      </c>
      <c r="G642" s="992" t="s">
        <v>392</v>
      </c>
      <c r="H642" s="569"/>
    </row>
    <row r="643" spans="1:8" ht="33" x14ac:dyDescent="0.25">
      <c r="A643" s="990">
        <v>3</v>
      </c>
      <c r="B643" s="990" t="s">
        <v>407</v>
      </c>
      <c r="C643" s="990" t="s">
        <v>243</v>
      </c>
      <c r="D643" s="993" t="s">
        <v>917</v>
      </c>
      <c r="E643" s="993" t="s">
        <v>917</v>
      </c>
      <c r="F643" s="993" t="s">
        <v>917</v>
      </c>
      <c r="G643" s="992" t="s">
        <v>392</v>
      </c>
      <c r="H643" s="569"/>
    </row>
    <row r="644" spans="1:8" ht="33" x14ac:dyDescent="0.25">
      <c r="A644" s="990">
        <v>3</v>
      </c>
      <c r="B644" s="990" t="s">
        <v>407</v>
      </c>
      <c r="C644" s="990" t="s">
        <v>200</v>
      </c>
      <c r="D644" s="990">
        <v>15</v>
      </c>
      <c r="E644" s="993" t="s">
        <v>917</v>
      </c>
      <c r="F644" s="993" t="s">
        <v>917</v>
      </c>
      <c r="G644" s="992" t="s">
        <v>392</v>
      </c>
      <c r="H644" s="569"/>
    </row>
    <row r="645" spans="1:8" ht="33" x14ac:dyDescent="0.25">
      <c r="A645" s="990">
        <v>3</v>
      </c>
      <c r="B645" s="990" t="s">
        <v>407</v>
      </c>
      <c r="C645" s="990" t="s">
        <v>201</v>
      </c>
      <c r="D645" s="990">
        <v>48</v>
      </c>
      <c r="E645" s="993" t="s">
        <v>917</v>
      </c>
      <c r="F645" s="993" t="s">
        <v>917</v>
      </c>
      <c r="G645" s="992" t="s">
        <v>392</v>
      </c>
      <c r="H645" s="569"/>
    </row>
    <row r="646" spans="1:8" ht="16.5" customHeight="1" x14ac:dyDescent="0.25">
      <c r="A646" s="990">
        <v>3</v>
      </c>
      <c r="B646" s="990" t="s">
        <v>31</v>
      </c>
      <c r="C646" s="990" t="s">
        <v>191</v>
      </c>
      <c r="D646" s="993" t="s">
        <v>917</v>
      </c>
      <c r="E646" s="993" t="s">
        <v>917</v>
      </c>
      <c r="F646" s="993" t="s">
        <v>917</v>
      </c>
      <c r="G646" s="992" t="s">
        <v>393</v>
      </c>
      <c r="H646" s="569"/>
    </row>
    <row r="647" spans="1:8" ht="33" x14ac:dyDescent="0.25">
      <c r="A647" s="990">
        <v>3</v>
      </c>
      <c r="B647" s="990" t="s">
        <v>31</v>
      </c>
      <c r="C647" s="990" t="s">
        <v>190</v>
      </c>
      <c r="D647" s="990">
        <v>13</v>
      </c>
      <c r="E647" s="991">
        <v>5703.7069999999994</v>
      </c>
      <c r="F647" s="990" t="s">
        <v>387</v>
      </c>
      <c r="G647" s="992" t="s">
        <v>393</v>
      </c>
      <c r="H647" s="569"/>
    </row>
    <row r="648" spans="1:8" ht="16.5" x14ac:dyDescent="0.25">
      <c r="A648" s="990">
        <v>3</v>
      </c>
      <c r="B648" s="990" t="s">
        <v>31</v>
      </c>
      <c r="C648" s="990" t="s">
        <v>189</v>
      </c>
      <c r="D648" s="990">
        <v>5</v>
      </c>
      <c r="E648" s="991">
        <v>2442.0530000000003</v>
      </c>
      <c r="F648" s="990" t="s">
        <v>388</v>
      </c>
      <c r="G648" s="992" t="s">
        <v>393</v>
      </c>
      <c r="H648" s="569"/>
    </row>
    <row r="649" spans="1:8" ht="16.5" x14ac:dyDescent="0.25">
      <c r="A649" s="990">
        <v>3</v>
      </c>
      <c r="B649" s="990" t="s">
        <v>31</v>
      </c>
      <c r="C649" s="990" t="s">
        <v>193</v>
      </c>
      <c r="D649" s="993" t="s">
        <v>917</v>
      </c>
      <c r="E649" s="993" t="s">
        <v>917</v>
      </c>
      <c r="F649" s="993" t="s">
        <v>917</v>
      </c>
      <c r="G649" s="992" t="s">
        <v>393</v>
      </c>
      <c r="H649" s="569"/>
    </row>
    <row r="650" spans="1:8" ht="16.5" x14ac:dyDescent="0.25">
      <c r="A650" s="990">
        <v>3</v>
      </c>
      <c r="B650" s="990" t="s">
        <v>31</v>
      </c>
      <c r="C650" s="990" t="s">
        <v>282</v>
      </c>
      <c r="D650" s="993" t="s">
        <v>917</v>
      </c>
      <c r="E650" s="993" t="s">
        <v>917</v>
      </c>
      <c r="F650" s="993" t="s">
        <v>917</v>
      </c>
      <c r="G650" s="992" t="s">
        <v>393</v>
      </c>
      <c r="H650" s="569"/>
    </row>
    <row r="651" spans="1:8" ht="16.5" x14ac:dyDescent="0.25">
      <c r="A651" s="990">
        <v>3</v>
      </c>
      <c r="B651" s="990" t="s">
        <v>31</v>
      </c>
      <c r="C651" s="990" t="s">
        <v>243</v>
      </c>
      <c r="D651" s="993" t="s">
        <v>917</v>
      </c>
      <c r="E651" s="993" t="s">
        <v>917</v>
      </c>
      <c r="F651" s="993" t="s">
        <v>917</v>
      </c>
      <c r="G651" s="992" t="s">
        <v>393</v>
      </c>
      <c r="H651" s="569"/>
    </row>
    <row r="652" spans="1:8" ht="16.5" x14ac:dyDescent="0.25">
      <c r="A652" s="990">
        <v>3</v>
      </c>
      <c r="B652" s="990" t="s">
        <v>31</v>
      </c>
      <c r="C652" s="990" t="s">
        <v>200</v>
      </c>
      <c r="D652" s="990">
        <v>42</v>
      </c>
      <c r="E652" s="993" t="s">
        <v>917</v>
      </c>
      <c r="F652" s="993" t="s">
        <v>917</v>
      </c>
      <c r="G652" s="992" t="s">
        <v>393</v>
      </c>
      <c r="H652" s="569"/>
    </row>
    <row r="653" spans="1:8" ht="16.5" x14ac:dyDescent="0.25">
      <c r="A653" s="990">
        <v>3</v>
      </c>
      <c r="B653" s="990" t="s">
        <v>31</v>
      </c>
      <c r="C653" s="990" t="s">
        <v>201</v>
      </c>
      <c r="D653" s="990">
        <v>172</v>
      </c>
      <c r="E653" s="993" t="s">
        <v>917</v>
      </c>
      <c r="F653" s="993" t="s">
        <v>917</v>
      </c>
      <c r="G653" s="992" t="s">
        <v>393</v>
      </c>
      <c r="H653" s="569"/>
    </row>
    <row r="654" spans="1:8" ht="16.5" customHeight="1" x14ac:dyDescent="0.25">
      <c r="A654" s="990">
        <v>3</v>
      </c>
      <c r="B654" s="990" t="s">
        <v>38</v>
      </c>
      <c r="C654" s="990" t="s">
        <v>191</v>
      </c>
      <c r="D654" s="993" t="s">
        <v>917</v>
      </c>
      <c r="E654" s="993" t="s">
        <v>917</v>
      </c>
      <c r="F654" s="993" t="s">
        <v>917</v>
      </c>
      <c r="G654" s="992" t="s">
        <v>398</v>
      </c>
      <c r="H654" s="569"/>
    </row>
    <row r="655" spans="1:8" ht="16.5" x14ac:dyDescent="0.25">
      <c r="A655" s="990">
        <v>3</v>
      </c>
      <c r="B655" s="990" t="s">
        <v>38</v>
      </c>
      <c r="C655" s="990" t="s">
        <v>190</v>
      </c>
      <c r="D655" s="990">
        <v>3</v>
      </c>
      <c r="E655" s="991">
        <v>538.23300000000006</v>
      </c>
      <c r="F655" s="990" t="s">
        <v>396</v>
      </c>
      <c r="G655" s="992" t="s">
        <v>398</v>
      </c>
      <c r="H655" s="569"/>
    </row>
    <row r="656" spans="1:8" ht="16.5" x14ac:dyDescent="0.25">
      <c r="A656" s="990">
        <v>3</v>
      </c>
      <c r="B656" s="990" t="s">
        <v>38</v>
      </c>
      <c r="C656" s="990" t="s">
        <v>189</v>
      </c>
      <c r="D656" s="990">
        <v>4</v>
      </c>
      <c r="E656" s="991">
        <v>340.30600000000004</v>
      </c>
      <c r="F656" s="990" t="s">
        <v>397</v>
      </c>
      <c r="G656" s="992" t="s">
        <v>398</v>
      </c>
      <c r="H656" s="569"/>
    </row>
    <row r="657" spans="1:8" ht="16.5" x14ac:dyDescent="0.25">
      <c r="A657" s="990">
        <v>3</v>
      </c>
      <c r="B657" s="990" t="s">
        <v>38</v>
      </c>
      <c r="C657" s="990" t="s">
        <v>193</v>
      </c>
      <c r="D657" s="993" t="s">
        <v>917</v>
      </c>
      <c r="E657" s="993" t="s">
        <v>917</v>
      </c>
      <c r="F657" s="993" t="s">
        <v>917</v>
      </c>
      <c r="G657" s="992" t="s">
        <v>398</v>
      </c>
      <c r="H657" s="569"/>
    </row>
    <row r="658" spans="1:8" ht="16.5" x14ac:dyDescent="0.25">
      <c r="A658" s="990">
        <v>3</v>
      </c>
      <c r="B658" s="990" t="s">
        <v>38</v>
      </c>
      <c r="C658" s="990" t="s">
        <v>282</v>
      </c>
      <c r="D658" s="993" t="s">
        <v>917</v>
      </c>
      <c r="E658" s="993" t="s">
        <v>917</v>
      </c>
      <c r="F658" s="993" t="s">
        <v>917</v>
      </c>
      <c r="G658" s="992" t="s">
        <v>398</v>
      </c>
      <c r="H658" s="569"/>
    </row>
    <row r="659" spans="1:8" ht="16.5" x14ac:dyDescent="0.25">
      <c r="A659" s="990">
        <v>3</v>
      </c>
      <c r="B659" s="990" t="s">
        <v>38</v>
      </c>
      <c r="C659" s="990" t="s">
        <v>243</v>
      </c>
      <c r="D659" s="993" t="s">
        <v>917</v>
      </c>
      <c r="E659" s="993" t="s">
        <v>917</v>
      </c>
      <c r="F659" s="993" t="s">
        <v>917</v>
      </c>
      <c r="G659" s="992" t="s">
        <v>398</v>
      </c>
      <c r="H659" s="569"/>
    </row>
    <row r="660" spans="1:8" ht="16.5" x14ac:dyDescent="0.25">
      <c r="A660" s="990">
        <v>3</v>
      </c>
      <c r="B660" s="990" t="s">
        <v>38</v>
      </c>
      <c r="C660" s="990" t="s">
        <v>200</v>
      </c>
      <c r="D660" s="990">
        <v>6</v>
      </c>
      <c r="E660" s="993" t="s">
        <v>917</v>
      </c>
      <c r="F660" s="993" t="s">
        <v>917</v>
      </c>
      <c r="G660" s="992" t="s">
        <v>398</v>
      </c>
      <c r="H660" s="569"/>
    </row>
    <row r="661" spans="1:8" ht="16.5" x14ac:dyDescent="0.25">
      <c r="A661" s="990">
        <v>3</v>
      </c>
      <c r="B661" s="990" t="s">
        <v>38</v>
      </c>
      <c r="C661" s="990" t="s">
        <v>203</v>
      </c>
      <c r="D661" s="990">
        <v>22</v>
      </c>
      <c r="E661" s="993" t="s">
        <v>917</v>
      </c>
      <c r="F661" s="993" t="s">
        <v>917</v>
      </c>
      <c r="G661" s="992" t="s">
        <v>398</v>
      </c>
      <c r="H661" s="569"/>
    </row>
    <row r="662" spans="1:8" ht="16.5" customHeight="1" x14ac:dyDescent="0.25">
      <c r="A662" s="990">
        <v>3</v>
      </c>
      <c r="B662" s="990" t="s">
        <v>45</v>
      </c>
      <c r="C662" s="990" t="s">
        <v>191</v>
      </c>
      <c r="D662" s="993" t="s">
        <v>917</v>
      </c>
      <c r="E662" s="993" t="s">
        <v>917</v>
      </c>
      <c r="F662" s="993" t="s">
        <v>917</v>
      </c>
      <c r="G662" s="992" t="s">
        <v>399</v>
      </c>
      <c r="H662" s="569"/>
    </row>
    <row r="663" spans="1:8" ht="16.5" x14ac:dyDescent="0.25">
      <c r="A663" s="990">
        <v>3</v>
      </c>
      <c r="B663" s="990" t="s">
        <v>45</v>
      </c>
      <c r="C663" s="990" t="s">
        <v>190</v>
      </c>
      <c r="D663" s="990">
        <v>3</v>
      </c>
      <c r="E663" s="991">
        <v>349.50900000000001</v>
      </c>
      <c r="F663" s="990" t="s">
        <v>400</v>
      </c>
      <c r="G663" s="992" t="s">
        <v>399</v>
      </c>
      <c r="H663" s="569"/>
    </row>
    <row r="664" spans="1:8" ht="16.5" x14ac:dyDescent="0.25">
      <c r="A664" s="990">
        <v>3</v>
      </c>
      <c r="B664" s="990" t="s">
        <v>45</v>
      </c>
      <c r="C664" s="990" t="s">
        <v>189</v>
      </c>
      <c r="D664" s="990">
        <v>3</v>
      </c>
      <c r="E664" s="991">
        <v>356.19500000000005</v>
      </c>
      <c r="F664" s="990" t="s">
        <v>401</v>
      </c>
      <c r="G664" s="992" t="s">
        <v>399</v>
      </c>
      <c r="H664" s="569"/>
    </row>
    <row r="665" spans="1:8" ht="16.5" x14ac:dyDescent="0.25">
      <c r="A665" s="990">
        <v>3</v>
      </c>
      <c r="B665" s="990" t="s">
        <v>45</v>
      </c>
      <c r="C665" s="990" t="s">
        <v>193</v>
      </c>
      <c r="D665" s="993" t="s">
        <v>917</v>
      </c>
      <c r="E665" s="993" t="s">
        <v>917</v>
      </c>
      <c r="F665" s="993" t="s">
        <v>917</v>
      </c>
      <c r="G665" s="992" t="s">
        <v>399</v>
      </c>
      <c r="H665" s="569"/>
    </row>
    <row r="666" spans="1:8" ht="16.5" x14ac:dyDescent="0.25">
      <c r="A666" s="990">
        <v>3</v>
      </c>
      <c r="B666" s="990" t="s">
        <v>45</v>
      </c>
      <c r="C666" s="990" t="s">
        <v>282</v>
      </c>
      <c r="D666" s="993" t="s">
        <v>917</v>
      </c>
      <c r="E666" s="993" t="s">
        <v>917</v>
      </c>
      <c r="F666" s="993" t="s">
        <v>917</v>
      </c>
      <c r="G666" s="992" t="s">
        <v>399</v>
      </c>
      <c r="H666" s="569"/>
    </row>
    <row r="667" spans="1:8" ht="16.5" x14ac:dyDescent="0.25">
      <c r="A667" s="990">
        <v>3</v>
      </c>
      <c r="B667" s="990" t="s">
        <v>45</v>
      </c>
      <c r="C667" s="990" t="s">
        <v>243</v>
      </c>
      <c r="D667" s="993" t="s">
        <v>917</v>
      </c>
      <c r="E667" s="993" t="s">
        <v>917</v>
      </c>
      <c r="F667" s="993" t="s">
        <v>917</v>
      </c>
      <c r="G667" s="992" t="s">
        <v>399</v>
      </c>
      <c r="H667" s="569"/>
    </row>
    <row r="668" spans="1:8" ht="16.5" x14ac:dyDescent="0.25">
      <c r="A668" s="990">
        <v>3</v>
      </c>
      <c r="B668" s="990" t="s">
        <v>45</v>
      </c>
      <c r="C668" s="990" t="s">
        <v>200</v>
      </c>
      <c r="D668" s="990">
        <v>4</v>
      </c>
      <c r="E668" s="993" t="s">
        <v>917</v>
      </c>
      <c r="F668" s="993" t="s">
        <v>917</v>
      </c>
      <c r="G668" s="992" t="s">
        <v>399</v>
      </c>
      <c r="H668" s="569"/>
    </row>
    <row r="669" spans="1:8" ht="16.5" x14ac:dyDescent="0.25">
      <c r="A669" s="990">
        <v>3</v>
      </c>
      <c r="B669" s="990" t="s">
        <v>45</v>
      </c>
      <c r="C669" s="990" t="s">
        <v>203</v>
      </c>
      <c r="D669" s="990">
        <v>21</v>
      </c>
      <c r="E669" s="993" t="s">
        <v>917</v>
      </c>
      <c r="F669" s="993" t="s">
        <v>917</v>
      </c>
      <c r="G669" s="992" t="s">
        <v>399</v>
      </c>
      <c r="H669" s="569"/>
    </row>
    <row r="670" spans="1:8" ht="16.5" customHeight="1" x14ac:dyDescent="0.25">
      <c r="A670" s="990">
        <v>3</v>
      </c>
      <c r="B670" s="990" t="s">
        <v>52</v>
      </c>
      <c r="C670" s="990" t="s">
        <v>191</v>
      </c>
      <c r="D670" s="993" t="s">
        <v>917</v>
      </c>
      <c r="E670" s="993" t="s">
        <v>917</v>
      </c>
      <c r="F670" s="993" t="s">
        <v>917</v>
      </c>
      <c r="G670" s="992" t="s">
        <v>402</v>
      </c>
      <c r="H670" s="569"/>
    </row>
    <row r="671" spans="1:8" ht="16.5" x14ac:dyDescent="0.25">
      <c r="A671" s="990">
        <v>3</v>
      </c>
      <c r="B671" s="990" t="s">
        <v>52</v>
      </c>
      <c r="C671" s="990" t="s">
        <v>190</v>
      </c>
      <c r="D671" s="990">
        <v>3</v>
      </c>
      <c r="E671" s="991">
        <v>239.05</v>
      </c>
      <c r="F671" s="990" t="s">
        <v>403</v>
      </c>
      <c r="G671" s="992" t="s">
        <v>402</v>
      </c>
      <c r="H671" s="569"/>
    </row>
    <row r="672" spans="1:8" ht="16.5" x14ac:dyDescent="0.25">
      <c r="A672" s="990">
        <v>3</v>
      </c>
      <c r="B672" s="990" t="s">
        <v>52</v>
      </c>
      <c r="C672" s="990" t="s">
        <v>189</v>
      </c>
      <c r="D672" s="990">
        <v>3</v>
      </c>
      <c r="E672" s="991">
        <v>356.88</v>
      </c>
      <c r="F672" s="990" t="s">
        <v>401</v>
      </c>
      <c r="G672" s="992" t="s">
        <v>402</v>
      </c>
      <c r="H672" s="569"/>
    </row>
    <row r="673" spans="1:8" ht="16.5" x14ac:dyDescent="0.25">
      <c r="A673" s="990">
        <v>3</v>
      </c>
      <c r="B673" s="990" t="s">
        <v>52</v>
      </c>
      <c r="C673" s="990" t="s">
        <v>193</v>
      </c>
      <c r="D673" s="993" t="s">
        <v>917</v>
      </c>
      <c r="E673" s="993" t="s">
        <v>917</v>
      </c>
      <c r="F673" s="993" t="s">
        <v>917</v>
      </c>
      <c r="G673" s="992" t="s">
        <v>402</v>
      </c>
      <c r="H673" s="569"/>
    </row>
    <row r="674" spans="1:8" ht="16.5" x14ac:dyDescent="0.25">
      <c r="A674" s="990">
        <v>3</v>
      </c>
      <c r="B674" s="990" t="s">
        <v>52</v>
      </c>
      <c r="C674" s="990" t="s">
        <v>282</v>
      </c>
      <c r="D674" s="993" t="s">
        <v>917</v>
      </c>
      <c r="E674" s="993" t="s">
        <v>917</v>
      </c>
      <c r="F674" s="993" t="s">
        <v>917</v>
      </c>
      <c r="G674" s="992" t="s">
        <v>402</v>
      </c>
      <c r="H674" s="569"/>
    </row>
    <row r="675" spans="1:8" ht="16.5" x14ac:dyDescent="0.25">
      <c r="A675" s="990">
        <v>3</v>
      </c>
      <c r="B675" s="990" t="s">
        <v>52</v>
      </c>
      <c r="C675" s="990" t="s">
        <v>243</v>
      </c>
      <c r="D675" s="993" t="s">
        <v>917</v>
      </c>
      <c r="E675" s="993" t="s">
        <v>917</v>
      </c>
      <c r="F675" s="993" t="s">
        <v>917</v>
      </c>
      <c r="G675" s="992" t="s">
        <v>402</v>
      </c>
      <c r="H675" s="569"/>
    </row>
    <row r="676" spans="1:8" ht="16.5" x14ac:dyDescent="0.25">
      <c r="A676" s="990">
        <v>3</v>
      </c>
      <c r="B676" s="990" t="s">
        <v>52</v>
      </c>
      <c r="C676" s="990" t="s">
        <v>200</v>
      </c>
      <c r="D676" s="990">
        <v>4</v>
      </c>
      <c r="E676" s="993" t="s">
        <v>917</v>
      </c>
      <c r="F676" s="993" t="s">
        <v>917</v>
      </c>
      <c r="G676" s="992" t="s">
        <v>402</v>
      </c>
      <c r="H676" s="569"/>
    </row>
    <row r="677" spans="1:8" ht="16.5" x14ac:dyDescent="0.25">
      <c r="A677" s="990">
        <v>3</v>
      </c>
      <c r="B677" s="990" t="s">
        <v>52</v>
      </c>
      <c r="C677" s="990" t="s">
        <v>203</v>
      </c>
      <c r="D677" s="990">
        <v>20</v>
      </c>
      <c r="E677" s="993" t="s">
        <v>917</v>
      </c>
      <c r="F677" s="993" t="s">
        <v>917</v>
      </c>
      <c r="G677" s="992" t="s">
        <v>402</v>
      </c>
      <c r="H677" s="569"/>
    </row>
    <row r="678" spans="1:8" ht="16.5" x14ac:dyDescent="0.25">
      <c r="A678" s="990">
        <v>3</v>
      </c>
      <c r="B678" s="990" t="s">
        <v>59</v>
      </c>
      <c r="C678" s="990" t="s">
        <v>191</v>
      </c>
      <c r="D678" s="993" t="s">
        <v>917</v>
      </c>
      <c r="E678" s="993" t="s">
        <v>917</v>
      </c>
      <c r="F678" s="993" t="s">
        <v>917</v>
      </c>
      <c r="G678" s="992" t="s">
        <v>404</v>
      </c>
      <c r="H678" s="569"/>
    </row>
    <row r="679" spans="1:8" ht="33" x14ac:dyDescent="0.25">
      <c r="A679" s="990">
        <v>3</v>
      </c>
      <c r="B679" s="990" t="s">
        <v>59</v>
      </c>
      <c r="C679" s="990" t="s">
        <v>190</v>
      </c>
      <c r="D679" s="990">
        <v>12</v>
      </c>
      <c r="E679" s="991">
        <v>4823.18</v>
      </c>
      <c r="F679" s="990" t="s">
        <v>405</v>
      </c>
      <c r="G679" s="992" t="s">
        <v>404</v>
      </c>
      <c r="H679" s="569"/>
    </row>
    <row r="680" spans="1:8" ht="16.5" x14ac:dyDescent="0.25">
      <c r="A680" s="990">
        <v>3</v>
      </c>
      <c r="B680" s="990" t="s">
        <v>59</v>
      </c>
      <c r="C680" s="990" t="s">
        <v>189</v>
      </c>
      <c r="D680" s="990">
        <v>8</v>
      </c>
      <c r="E680" s="991">
        <v>4504.75</v>
      </c>
      <c r="F680" s="990" t="s">
        <v>406</v>
      </c>
      <c r="G680" s="992" t="s">
        <v>404</v>
      </c>
      <c r="H680" s="569"/>
    </row>
    <row r="681" spans="1:8" ht="16.5" x14ac:dyDescent="0.25">
      <c r="A681" s="990">
        <v>3</v>
      </c>
      <c r="B681" s="990" t="s">
        <v>59</v>
      </c>
      <c r="C681" s="990" t="s">
        <v>193</v>
      </c>
      <c r="D681" s="993" t="s">
        <v>917</v>
      </c>
      <c r="E681" s="993" t="s">
        <v>917</v>
      </c>
      <c r="F681" s="993" t="s">
        <v>917</v>
      </c>
      <c r="G681" s="992" t="s">
        <v>404</v>
      </c>
      <c r="H681" s="569"/>
    </row>
    <row r="682" spans="1:8" ht="16.5" x14ac:dyDescent="0.25">
      <c r="A682" s="990">
        <v>3</v>
      </c>
      <c r="B682" s="990" t="s">
        <v>59</v>
      </c>
      <c r="C682" s="990" t="s">
        <v>282</v>
      </c>
      <c r="D682" s="993" t="s">
        <v>917</v>
      </c>
      <c r="E682" s="993" t="s">
        <v>917</v>
      </c>
      <c r="F682" s="993" t="s">
        <v>917</v>
      </c>
      <c r="G682" s="992" t="s">
        <v>404</v>
      </c>
      <c r="H682" s="569"/>
    </row>
    <row r="683" spans="1:8" ht="16.5" x14ac:dyDescent="0.25">
      <c r="A683" s="990">
        <v>3</v>
      </c>
      <c r="B683" s="990" t="s">
        <v>59</v>
      </c>
      <c r="C683" s="990" t="s">
        <v>243</v>
      </c>
      <c r="D683" s="993" t="s">
        <v>917</v>
      </c>
      <c r="E683" s="993" t="s">
        <v>917</v>
      </c>
      <c r="F683" s="993" t="s">
        <v>917</v>
      </c>
      <c r="G683" s="992" t="s">
        <v>404</v>
      </c>
      <c r="H683" s="569"/>
    </row>
    <row r="684" spans="1:8" ht="16.5" x14ac:dyDescent="0.25">
      <c r="A684" s="990">
        <v>3</v>
      </c>
      <c r="B684" s="990" t="s">
        <v>59</v>
      </c>
      <c r="C684" s="990" t="s">
        <v>200</v>
      </c>
      <c r="D684" s="990">
        <v>52</v>
      </c>
      <c r="E684" s="993" t="s">
        <v>917</v>
      </c>
      <c r="F684" s="993" t="s">
        <v>917</v>
      </c>
      <c r="G684" s="992" t="s">
        <v>404</v>
      </c>
      <c r="H684" s="569"/>
    </row>
    <row r="685" spans="1:8" ht="16.5" x14ac:dyDescent="0.25">
      <c r="A685" s="990">
        <v>3</v>
      </c>
      <c r="B685" s="990" t="s">
        <v>59</v>
      </c>
      <c r="C685" s="990" t="s">
        <v>203</v>
      </c>
      <c r="D685" s="990">
        <v>193</v>
      </c>
      <c r="E685" s="993" t="s">
        <v>917</v>
      </c>
      <c r="F685" s="993" t="s">
        <v>917</v>
      </c>
      <c r="G685" s="992" t="s">
        <v>404</v>
      </c>
      <c r="H685" s="569"/>
    </row>
    <row r="686" spans="1:8" ht="16.5" customHeight="1" x14ac:dyDescent="0.25">
      <c r="A686" s="990">
        <v>3</v>
      </c>
      <c r="B686" s="990" t="s">
        <v>70</v>
      </c>
      <c r="C686" s="990" t="s">
        <v>191</v>
      </c>
      <c r="D686" s="993" t="s">
        <v>917</v>
      </c>
      <c r="E686" s="993" t="s">
        <v>917</v>
      </c>
      <c r="F686" s="993" t="s">
        <v>917</v>
      </c>
      <c r="G686" s="992" t="s">
        <v>408</v>
      </c>
      <c r="H686" s="569"/>
    </row>
    <row r="687" spans="1:8" ht="16.5" x14ac:dyDescent="0.25">
      <c r="A687" s="990">
        <v>3</v>
      </c>
      <c r="B687" s="990" t="s">
        <v>70</v>
      </c>
      <c r="C687" s="990" t="s">
        <v>190</v>
      </c>
      <c r="D687" s="990">
        <v>6</v>
      </c>
      <c r="E687" s="991">
        <v>1783.83</v>
      </c>
      <c r="F687" s="990" t="s">
        <v>409</v>
      </c>
      <c r="G687" s="992" t="s">
        <v>408</v>
      </c>
      <c r="H687" s="569"/>
    </row>
    <row r="688" spans="1:8" ht="16.5" x14ac:dyDescent="0.25">
      <c r="A688" s="990">
        <v>3</v>
      </c>
      <c r="B688" s="990" t="s">
        <v>70</v>
      </c>
      <c r="C688" s="990" t="s">
        <v>189</v>
      </c>
      <c r="D688" s="990">
        <v>6</v>
      </c>
      <c r="E688" s="991">
        <v>1046.04</v>
      </c>
      <c r="F688" s="990" t="s">
        <v>410</v>
      </c>
      <c r="G688" s="992" t="s">
        <v>408</v>
      </c>
      <c r="H688" s="569"/>
    </row>
    <row r="689" spans="1:8" ht="16.5" x14ac:dyDescent="0.25">
      <c r="A689" s="990">
        <v>3</v>
      </c>
      <c r="B689" s="990" t="s">
        <v>70</v>
      </c>
      <c r="C689" s="990" t="s">
        <v>193</v>
      </c>
      <c r="D689" s="993" t="s">
        <v>917</v>
      </c>
      <c r="E689" s="993" t="s">
        <v>917</v>
      </c>
      <c r="F689" s="993" t="s">
        <v>917</v>
      </c>
      <c r="G689" s="992" t="s">
        <v>408</v>
      </c>
      <c r="H689" s="569"/>
    </row>
    <row r="690" spans="1:8" ht="16.5" x14ac:dyDescent="0.25">
      <c r="A690" s="990">
        <v>3</v>
      </c>
      <c r="B690" s="990" t="s">
        <v>70</v>
      </c>
      <c r="C690" s="990" t="s">
        <v>282</v>
      </c>
      <c r="D690" s="993" t="s">
        <v>917</v>
      </c>
      <c r="E690" s="993" t="s">
        <v>917</v>
      </c>
      <c r="F690" s="993" t="s">
        <v>917</v>
      </c>
      <c r="G690" s="992" t="s">
        <v>408</v>
      </c>
      <c r="H690" s="569"/>
    </row>
    <row r="691" spans="1:8" ht="16.5" x14ac:dyDescent="0.25">
      <c r="A691" s="990">
        <v>3</v>
      </c>
      <c r="B691" s="990" t="s">
        <v>70</v>
      </c>
      <c r="C691" s="990" t="s">
        <v>243</v>
      </c>
      <c r="D691" s="993" t="s">
        <v>917</v>
      </c>
      <c r="E691" s="993" t="s">
        <v>917</v>
      </c>
      <c r="F691" s="993" t="s">
        <v>917</v>
      </c>
      <c r="G691" s="992" t="s">
        <v>408</v>
      </c>
      <c r="H691" s="569"/>
    </row>
    <row r="692" spans="1:8" ht="16.5" x14ac:dyDescent="0.25">
      <c r="A692" s="990">
        <v>3</v>
      </c>
      <c r="B692" s="990" t="s">
        <v>70</v>
      </c>
      <c r="C692" s="990" t="s">
        <v>200</v>
      </c>
      <c r="D692" s="990">
        <v>18</v>
      </c>
      <c r="E692" s="993" t="s">
        <v>917</v>
      </c>
      <c r="F692" s="993" t="s">
        <v>917</v>
      </c>
      <c r="G692" s="992" t="s">
        <v>408</v>
      </c>
      <c r="H692" s="569"/>
    </row>
    <row r="693" spans="1:8" ht="16.5" x14ac:dyDescent="0.25">
      <c r="A693" s="990">
        <v>3</v>
      </c>
      <c r="B693" s="990" t="s">
        <v>70</v>
      </c>
      <c r="C693" s="990" t="s">
        <v>203</v>
      </c>
      <c r="D693" s="990">
        <v>52</v>
      </c>
      <c r="E693" s="993" t="s">
        <v>917</v>
      </c>
      <c r="F693" s="993" t="s">
        <v>917</v>
      </c>
      <c r="G693" s="992" t="s">
        <v>408</v>
      </c>
      <c r="H693" s="569"/>
    </row>
    <row r="694" spans="1:8" ht="16.5" customHeight="1" x14ac:dyDescent="0.25">
      <c r="A694" s="990">
        <v>3</v>
      </c>
      <c r="B694" s="990" t="s">
        <v>76</v>
      </c>
      <c r="C694" s="990" t="s">
        <v>191</v>
      </c>
      <c r="D694" s="993" t="s">
        <v>917</v>
      </c>
      <c r="E694" s="993" t="s">
        <v>917</v>
      </c>
      <c r="F694" s="993" t="s">
        <v>917</v>
      </c>
      <c r="G694" s="992" t="s">
        <v>411</v>
      </c>
      <c r="H694" s="569"/>
    </row>
    <row r="695" spans="1:8" ht="16.5" x14ac:dyDescent="0.25">
      <c r="A695" s="990">
        <v>3</v>
      </c>
      <c r="B695" s="990" t="s">
        <v>76</v>
      </c>
      <c r="C695" s="990" t="s">
        <v>190</v>
      </c>
      <c r="D695" s="990">
        <v>6</v>
      </c>
      <c r="E695" s="991">
        <v>1234.24</v>
      </c>
      <c r="F695" s="990" t="s">
        <v>412</v>
      </c>
      <c r="G695" s="992" t="s">
        <v>411</v>
      </c>
      <c r="H695" s="569"/>
    </row>
    <row r="696" spans="1:8" ht="16.5" x14ac:dyDescent="0.25">
      <c r="A696" s="990">
        <v>3</v>
      </c>
      <c r="B696" s="990" t="s">
        <v>76</v>
      </c>
      <c r="C696" s="990" t="s">
        <v>189</v>
      </c>
      <c r="D696" s="990">
        <v>5</v>
      </c>
      <c r="E696" s="991">
        <v>723.49</v>
      </c>
      <c r="F696" s="990" t="s">
        <v>413</v>
      </c>
      <c r="G696" s="992" t="s">
        <v>411</v>
      </c>
      <c r="H696" s="569"/>
    </row>
    <row r="697" spans="1:8" ht="16.5" x14ac:dyDescent="0.25">
      <c r="A697" s="990">
        <v>3</v>
      </c>
      <c r="B697" s="990" t="s">
        <v>76</v>
      </c>
      <c r="C697" s="990" t="s">
        <v>193</v>
      </c>
      <c r="D697" s="993" t="s">
        <v>917</v>
      </c>
      <c r="E697" s="993" t="s">
        <v>917</v>
      </c>
      <c r="F697" s="993" t="s">
        <v>917</v>
      </c>
      <c r="G697" s="992" t="s">
        <v>411</v>
      </c>
      <c r="H697" s="569"/>
    </row>
    <row r="698" spans="1:8" ht="16.5" x14ac:dyDescent="0.25">
      <c r="A698" s="990">
        <v>3</v>
      </c>
      <c r="B698" s="990" t="s">
        <v>76</v>
      </c>
      <c r="C698" s="990" t="s">
        <v>282</v>
      </c>
      <c r="D698" s="993" t="s">
        <v>917</v>
      </c>
      <c r="E698" s="993" t="s">
        <v>917</v>
      </c>
      <c r="F698" s="993" t="s">
        <v>917</v>
      </c>
      <c r="G698" s="992" t="s">
        <v>411</v>
      </c>
      <c r="H698" s="569"/>
    </row>
    <row r="699" spans="1:8" ht="16.5" x14ac:dyDescent="0.25">
      <c r="A699" s="990">
        <v>3</v>
      </c>
      <c r="B699" s="990" t="s">
        <v>76</v>
      </c>
      <c r="C699" s="990" t="s">
        <v>243</v>
      </c>
      <c r="D699" s="990">
        <v>1</v>
      </c>
      <c r="E699" s="991">
        <v>180.9</v>
      </c>
      <c r="F699" s="993" t="s">
        <v>917</v>
      </c>
      <c r="G699" s="992" t="s">
        <v>411</v>
      </c>
      <c r="H699" s="569"/>
    </row>
    <row r="700" spans="1:8" ht="16.5" x14ac:dyDescent="0.25">
      <c r="A700" s="990">
        <v>3</v>
      </c>
      <c r="B700" s="990" t="s">
        <v>76</v>
      </c>
      <c r="C700" s="990" t="s">
        <v>200</v>
      </c>
      <c r="D700" s="990">
        <v>14</v>
      </c>
      <c r="E700" s="993" t="s">
        <v>917</v>
      </c>
      <c r="F700" s="993" t="s">
        <v>917</v>
      </c>
      <c r="G700" s="992" t="s">
        <v>411</v>
      </c>
      <c r="H700" s="569"/>
    </row>
    <row r="701" spans="1:8" ht="16.5" x14ac:dyDescent="0.25">
      <c r="A701" s="990">
        <v>3</v>
      </c>
      <c r="B701" s="990" t="s">
        <v>76</v>
      </c>
      <c r="C701" s="990" t="s">
        <v>203</v>
      </c>
      <c r="D701" s="990">
        <v>37</v>
      </c>
      <c r="E701" s="993" t="s">
        <v>917</v>
      </c>
      <c r="F701" s="993" t="s">
        <v>917</v>
      </c>
      <c r="G701" s="992" t="s">
        <v>411</v>
      </c>
      <c r="H701" s="569"/>
    </row>
    <row r="702" spans="1:8" ht="16.5" customHeight="1" x14ac:dyDescent="0.25">
      <c r="A702" s="990">
        <v>3</v>
      </c>
      <c r="B702" s="990" t="s">
        <v>82</v>
      </c>
      <c r="C702" s="990" t="s">
        <v>191</v>
      </c>
      <c r="D702" s="993" t="s">
        <v>917</v>
      </c>
      <c r="E702" s="993" t="s">
        <v>917</v>
      </c>
      <c r="F702" s="993" t="s">
        <v>917</v>
      </c>
      <c r="G702" s="992" t="s">
        <v>414</v>
      </c>
      <c r="H702" s="569"/>
    </row>
    <row r="703" spans="1:8" ht="16.5" x14ac:dyDescent="0.25">
      <c r="A703" s="990">
        <v>3</v>
      </c>
      <c r="B703" s="990" t="s">
        <v>82</v>
      </c>
      <c r="C703" s="990" t="s">
        <v>190</v>
      </c>
      <c r="D703" s="990">
        <v>4</v>
      </c>
      <c r="E703" s="991">
        <v>1555.59</v>
      </c>
      <c r="F703" s="990" t="s">
        <v>415</v>
      </c>
      <c r="G703" s="992" t="s">
        <v>414</v>
      </c>
      <c r="H703" s="569"/>
    </row>
    <row r="704" spans="1:8" ht="16.5" x14ac:dyDescent="0.25">
      <c r="A704" s="990">
        <v>3</v>
      </c>
      <c r="B704" s="990" t="s">
        <v>82</v>
      </c>
      <c r="C704" s="990" t="s">
        <v>189</v>
      </c>
      <c r="D704" s="990">
        <v>7</v>
      </c>
      <c r="E704" s="991">
        <v>1361.33</v>
      </c>
      <c r="F704" s="990" t="s">
        <v>416</v>
      </c>
      <c r="G704" s="992" t="s">
        <v>414</v>
      </c>
      <c r="H704" s="569"/>
    </row>
    <row r="705" spans="1:8" ht="16.5" x14ac:dyDescent="0.25">
      <c r="A705" s="990">
        <v>3</v>
      </c>
      <c r="B705" s="990" t="s">
        <v>82</v>
      </c>
      <c r="C705" s="990" t="s">
        <v>193</v>
      </c>
      <c r="D705" s="993" t="s">
        <v>917</v>
      </c>
      <c r="E705" s="993" t="s">
        <v>917</v>
      </c>
      <c r="F705" s="993" t="s">
        <v>917</v>
      </c>
      <c r="G705" s="992" t="s">
        <v>414</v>
      </c>
      <c r="H705" s="569"/>
    </row>
    <row r="706" spans="1:8" ht="16.5" x14ac:dyDescent="0.25">
      <c r="A706" s="990">
        <v>3</v>
      </c>
      <c r="B706" s="990" t="s">
        <v>82</v>
      </c>
      <c r="C706" s="990" t="s">
        <v>282</v>
      </c>
      <c r="D706" s="993" t="s">
        <v>917</v>
      </c>
      <c r="E706" s="993" t="s">
        <v>917</v>
      </c>
      <c r="F706" s="993" t="s">
        <v>917</v>
      </c>
      <c r="G706" s="992" t="s">
        <v>414</v>
      </c>
      <c r="H706" s="569"/>
    </row>
    <row r="707" spans="1:8" ht="16.5" x14ac:dyDescent="0.25">
      <c r="A707" s="990">
        <v>3</v>
      </c>
      <c r="B707" s="990" t="s">
        <v>82</v>
      </c>
      <c r="C707" s="990" t="s">
        <v>243</v>
      </c>
      <c r="D707" s="993" t="s">
        <v>917</v>
      </c>
      <c r="E707" s="993" t="s">
        <v>917</v>
      </c>
      <c r="F707" s="993" t="s">
        <v>917</v>
      </c>
      <c r="G707" s="992" t="s">
        <v>414</v>
      </c>
      <c r="H707" s="569"/>
    </row>
    <row r="708" spans="1:8" ht="16.5" x14ac:dyDescent="0.25">
      <c r="A708" s="990">
        <v>3</v>
      </c>
      <c r="B708" s="990" t="s">
        <v>82</v>
      </c>
      <c r="C708" s="990" t="s">
        <v>200</v>
      </c>
      <c r="D708" s="990">
        <v>10</v>
      </c>
      <c r="E708" s="993" t="s">
        <v>917</v>
      </c>
      <c r="F708" s="993" t="s">
        <v>917</v>
      </c>
      <c r="G708" s="992" t="s">
        <v>414</v>
      </c>
      <c r="H708" s="569"/>
    </row>
    <row r="709" spans="1:8" ht="16.5" x14ac:dyDescent="0.25">
      <c r="A709" s="990">
        <v>3</v>
      </c>
      <c r="B709" s="990" t="s">
        <v>82</v>
      </c>
      <c r="C709" s="990" t="s">
        <v>203</v>
      </c>
      <c r="D709" s="990">
        <v>48</v>
      </c>
      <c r="E709" s="993" t="s">
        <v>917</v>
      </c>
      <c r="F709" s="993" t="s">
        <v>917</v>
      </c>
      <c r="G709" s="992" t="s">
        <v>414</v>
      </c>
      <c r="H709" s="569"/>
    </row>
    <row r="710" spans="1:8" ht="16.5" customHeight="1" x14ac:dyDescent="0.25">
      <c r="A710" s="990">
        <v>3</v>
      </c>
      <c r="B710" s="990" t="s">
        <v>88</v>
      </c>
      <c r="C710" s="990" t="s">
        <v>191</v>
      </c>
      <c r="D710" s="993" t="s">
        <v>917</v>
      </c>
      <c r="E710" s="993" t="s">
        <v>917</v>
      </c>
      <c r="F710" s="993" t="s">
        <v>917</v>
      </c>
      <c r="G710" s="992" t="s">
        <v>417</v>
      </c>
      <c r="H710" s="569"/>
    </row>
    <row r="711" spans="1:8" ht="33" x14ac:dyDescent="0.25">
      <c r="A711" s="990">
        <v>3</v>
      </c>
      <c r="B711" s="990" t="s">
        <v>88</v>
      </c>
      <c r="C711" s="990" t="s">
        <v>190</v>
      </c>
      <c r="D711" s="990">
        <v>13</v>
      </c>
      <c r="E711" s="991">
        <v>1917.67</v>
      </c>
      <c r="F711" s="990" t="s">
        <v>418</v>
      </c>
      <c r="G711" s="992" t="s">
        <v>417</v>
      </c>
      <c r="H711" s="569"/>
    </row>
    <row r="712" spans="1:8" ht="16.5" x14ac:dyDescent="0.25">
      <c r="A712" s="990">
        <v>3</v>
      </c>
      <c r="B712" s="990" t="s">
        <v>88</v>
      </c>
      <c r="C712" s="990" t="s">
        <v>189</v>
      </c>
      <c r="D712" s="990">
        <v>7</v>
      </c>
      <c r="E712" s="991">
        <v>3285.69</v>
      </c>
      <c r="F712" s="990" t="s">
        <v>419</v>
      </c>
      <c r="G712" s="992" t="s">
        <v>417</v>
      </c>
      <c r="H712" s="569"/>
    </row>
    <row r="713" spans="1:8" ht="16.5" x14ac:dyDescent="0.25">
      <c r="A713" s="990">
        <v>3</v>
      </c>
      <c r="B713" s="990" t="s">
        <v>88</v>
      </c>
      <c r="C713" s="990" t="s">
        <v>193</v>
      </c>
      <c r="D713" s="993" t="s">
        <v>917</v>
      </c>
      <c r="E713" s="993" t="s">
        <v>917</v>
      </c>
      <c r="F713" s="993" t="s">
        <v>917</v>
      </c>
      <c r="G713" s="992" t="s">
        <v>417</v>
      </c>
      <c r="H713" s="569"/>
    </row>
    <row r="714" spans="1:8" ht="16.5" x14ac:dyDescent="0.25">
      <c r="A714" s="990">
        <v>3</v>
      </c>
      <c r="B714" s="990" t="s">
        <v>88</v>
      </c>
      <c r="C714" s="990" t="s">
        <v>282</v>
      </c>
      <c r="D714" s="993" t="s">
        <v>917</v>
      </c>
      <c r="E714" s="993" t="s">
        <v>917</v>
      </c>
      <c r="F714" s="993" t="s">
        <v>917</v>
      </c>
      <c r="G714" s="992" t="s">
        <v>417</v>
      </c>
      <c r="H714" s="569"/>
    </row>
    <row r="715" spans="1:8" ht="16.5" x14ac:dyDescent="0.25">
      <c r="A715" s="990">
        <v>3</v>
      </c>
      <c r="B715" s="990" t="s">
        <v>88</v>
      </c>
      <c r="C715" s="990" t="s">
        <v>243</v>
      </c>
      <c r="D715" s="993" t="s">
        <v>917</v>
      </c>
      <c r="E715" s="993" t="s">
        <v>917</v>
      </c>
      <c r="F715" s="993" t="s">
        <v>917</v>
      </c>
      <c r="G715" s="992" t="s">
        <v>417</v>
      </c>
      <c r="H715" s="569"/>
    </row>
    <row r="716" spans="1:8" ht="16.5" x14ac:dyDescent="0.25">
      <c r="A716" s="990">
        <v>3</v>
      </c>
      <c r="B716" s="990" t="s">
        <v>88</v>
      </c>
      <c r="C716" s="990" t="s">
        <v>200</v>
      </c>
      <c r="D716" s="990">
        <v>48</v>
      </c>
      <c r="E716" s="993" t="s">
        <v>917</v>
      </c>
      <c r="F716" s="993" t="s">
        <v>917</v>
      </c>
      <c r="G716" s="992" t="s">
        <v>417</v>
      </c>
      <c r="H716" s="569"/>
    </row>
    <row r="717" spans="1:8" ht="16.5" x14ac:dyDescent="0.25">
      <c r="A717" s="990">
        <v>3</v>
      </c>
      <c r="B717" s="990" t="s">
        <v>88</v>
      </c>
      <c r="C717" s="990" t="s">
        <v>203</v>
      </c>
      <c r="D717" s="990">
        <v>143</v>
      </c>
      <c r="E717" s="993" t="s">
        <v>917</v>
      </c>
      <c r="F717" s="993" t="s">
        <v>917</v>
      </c>
      <c r="G717" s="992" t="s">
        <v>417</v>
      </c>
      <c r="H717" s="569"/>
    </row>
    <row r="718" spans="1:8" ht="16.5" customHeight="1" x14ac:dyDescent="0.25">
      <c r="A718" s="990">
        <v>3</v>
      </c>
      <c r="B718" s="990" t="s">
        <v>93</v>
      </c>
      <c r="C718" s="990" t="s">
        <v>191</v>
      </c>
      <c r="D718" s="993" t="s">
        <v>917</v>
      </c>
      <c r="E718" s="993" t="s">
        <v>917</v>
      </c>
      <c r="F718" s="993" t="s">
        <v>917</v>
      </c>
      <c r="G718" s="992" t="s">
        <v>420</v>
      </c>
      <c r="H718" s="569"/>
    </row>
    <row r="719" spans="1:8" ht="16.5" x14ac:dyDescent="0.25">
      <c r="A719" s="990">
        <v>3</v>
      </c>
      <c r="B719" s="990" t="s">
        <v>93</v>
      </c>
      <c r="C719" s="990" t="s">
        <v>190</v>
      </c>
      <c r="D719" s="993" t="s">
        <v>917</v>
      </c>
      <c r="E719" s="993" t="s">
        <v>917</v>
      </c>
      <c r="F719" s="993" t="s">
        <v>917</v>
      </c>
      <c r="G719" s="992" t="s">
        <v>420</v>
      </c>
      <c r="H719" s="569"/>
    </row>
    <row r="720" spans="1:8" ht="16.5" x14ac:dyDescent="0.25">
      <c r="A720" s="990">
        <v>3</v>
      </c>
      <c r="B720" s="990" t="s">
        <v>93</v>
      </c>
      <c r="C720" s="990" t="s">
        <v>189</v>
      </c>
      <c r="D720" s="990">
        <v>1</v>
      </c>
      <c r="E720" s="991">
        <v>103.65</v>
      </c>
      <c r="F720" s="990">
        <v>39</v>
      </c>
      <c r="G720" s="992" t="s">
        <v>420</v>
      </c>
      <c r="H720" s="569"/>
    </row>
    <row r="721" spans="1:8" ht="16.5" x14ac:dyDescent="0.25">
      <c r="A721" s="990">
        <v>3</v>
      </c>
      <c r="B721" s="990" t="s">
        <v>93</v>
      </c>
      <c r="C721" s="990" t="s">
        <v>193</v>
      </c>
      <c r="D721" s="993" t="s">
        <v>917</v>
      </c>
      <c r="E721" s="993" t="s">
        <v>917</v>
      </c>
      <c r="F721" s="993" t="s">
        <v>917</v>
      </c>
      <c r="G721" s="992" t="s">
        <v>420</v>
      </c>
      <c r="H721" s="569"/>
    </row>
    <row r="722" spans="1:8" ht="16.5" x14ac:dyDescent="0.25">
      <c r="A722" s="990">
        <v>3</v>
      </c>
      <c r="B722" s="990" t="s">
        <v>93</v>
      </c>
      <c r="C722" s="990" t="s">
        <v>282</v>
      </c>
      <c r="D722" s="990">
        <v>1</v>
      </c>
      <c r="E722" s="991">
        <v>230.74</v>
      </c>
      <c r="F722" s="990">
        <v>23</v>
      </c>
      <c r="G722" s="992" t="s">
        <v>420</v>
      </c>
      <c r="H722" s="569"/>
    </row>
    <row r="723" spans="1:8" ht="16.5" x14ac:dyDescent="0.25">
      <c r="A723" s="990">
        <v>3</v>
      </c>
      <c r="B723" s="990" t="s">
        <v>93</v>
      </c>
      <c r="C723" s="990" t="s">
        <v>243</v>
      </c>
      <c r="D723" s="993" t="s">
        <v>917</v>
      </c>
      <c r="E723" s="993" t="s">
        <v>917</v>
      </c>
      <c r="F723" s="993" t="s">
        <v>917</v>
      </c>
      <c r="G723" s="992" t="s">
        <v>420</v>
      </c>
      <c r="H723" s="569"/>
    </row>
    <row r="724" spans="1:8" ht="16.5" x14ac:dyDescent="0.25">
      <c r="A724" s="990">
        <v>3</v>
      </c>
      <c r="B724" s="990" t="s">
        <v>93</v>
      </c>
      <c r="C724" s="990" t="s">
        <v>200</v>
      </c>
      <c r="D724" s="990">
        <v>1</v>
      </c>
      <c r="E724" s="993" t="s">
        <v>917</v>
      </c>
      <c r="F724" s="993" t="s">
        <v>917</v>
      </c>
      <c r="G724" s="992" t="s">
        <v>420</v>
      </c>
      <c r="H724" s="569"/>
    </row>
    <row r="725" spans="1:8" ht="16.5" x14ac:dyDescent="0.25">
      <c r="A725" s="990">
        <v>3</v>
      </c>
      <c r="B725" s="990" t="s">
        <v>93</v>
      </c>
      <c r="C725" s="990" t="s">
        <v>203</v>
      </c>
      <c r="D725" s="990">
        <v>11</v>
      </c>
      <c r="E725" s="993" t="s">
        <v>917</v>
      </c>
      <c r="F725" s="993" t="s">
        <v>917</v>
      </c>
      <c r="G725" s="992" t="s">
        <v>420</v>
      </c>
      <c r="H725" s="569"/>
    </row>
    <row r="726" spans="1:8" ht="16.5" customHeight="1" x14ac:dyDescent="0.25">
      <c r="A726" s="990">
        <v>3</v>
      </c>
      <c r="B726" s="990" t="s">
        <v>760</v>
      </c>
      <c r="C726" s="990" t="s">
        <v>191</v>
      </c>
      <c r="D726" s="993" t="s">
        <v>917</v>
      </c>
      <c r="E726" s="993" t="s">
        <v>917</v>
      </c>
      <c r="F726" s="993" t="s">
        <v>917</v>
      </c>
      <c r="G726" s="992" t="s">
        <v>421</v>
      </c>
      <c r="H726" s="569"/>
    </row>
    <row r="727" spans="1:8" ht="16.5" x14ac:dyDescent="0.25">
      <c r="A727" s="990">
        <v>3</v>
      </c>
      <c r="B727" s="990" t="s">
        <v>760</v>
      </c>
      <c r="C727" s="990" t="s">
        <v>190</v>
      </c>
      <c r="D727" s="990">
        <v>1</v>
      </c>
      <c r="E727" s="991">
        <v>642.83000000000004</v>
      </c>
      <c r="F727" s="990">
        <v>42</v>
      </c>
      <c r="G727" s="992" t="s">
        <v>421</v>
      </c>
      <c r="H727" s="569"/>
    </row>
    <row r="728" spans="1:8" ht="16.5" x14ac:dyDescent="0.25">
      <c r="A728" s="990">
        <v>3</v>
      </c>
      <c r="B728" s="990" t="s">
        <v>760</v>
      </c>
      <c r="C728" s="990" t="s">
        <v>189</v>
      </c>
      <c r="D728" s="993" t="s">
        <v>917</v>
      </c>
      <c r="E728" s="991">
        <v>512.2700000000001</v>
      </c>
      <c r="F728" s="993" t="s">
        <v>917</v>
      </c>
      <c r="G728" s="992" t="s">
        <v>421</v>
      </c>
      <c r="H728" s="569"/>
    </row>
    <row r="729" spans="1:8" ht="16.5" x14ac:dyDescent="0.25">
      <c r="A729" s="990">
        <v>3</v>
      </c>
      <c r="B729" s="990" t="s">
        <v>760</v>
      </c>
      <c r="C729" s="990" t="s">
        <v>193</v>
      </c>
      <c r="D729" s="993" t="s">
        <v>917</v>
      </c>
      <c r="E729" s="993" t="s">
        <v>917</v>
      </c>
      <c r="F729" s="993" t="s">
        <v>917</v>
      </c>
      <c r="G729" s="992" t="s">
        <v>421</v>
      </c>
      <c r="H729" s="569"/>
    </row>
    <row r="730" spans="1:8" ht="16.5" x14ac:dyDescent="0.25">
      <c r="A730" s="990">
        <v>3</v>
      </c>
      <c r="B730" s="990" t="s">
        <v>760</v>
      </c>
      <c r="C730" s="990" t="s">
        <v>282</v>
      </c>
      <c r="D730" s="990">
        <v>1</v>
      </c>
      <c r="E730" s="993" t="s">
        <v>917</v>
      </c>
      <c r="F730" s="990">
        <v>23</v>
      </c>
      <c r="G730" s="992" t="s">
        <v>421</v>
      </c>
      <c r="H730" s="569"/>
    </row>
    <row r="731" spans="1:8" ht="16.5" x14ac:dyDescent="0.25">
      <c r="A731" s="990">
        <v>3</v>
      </c>
      <c r="B731" s="990" t="s">
        <v>760</v>
      </c>
      <c r="C731" s="990" t="s">
        <v>243</v>
      </c>
      <c r="D731" s="993" t="s">
        <v>917</v>
      </c>
      <c r="E731" s="993" t="s">
        <v>917</v>
      </c>
      <c r="F731" s="993" t="s">
        <v>917</v>
      </c>
      <c r="G731" s="992" t="s">
        <v>421</v>
      </c>
      <c r="H731" s="569"/>
    </row>
    <row r="732" spans="1:8" ht="16.5" x14ac:dyDescent="0.25">
      <c r="A732" s="990">
        <v>3</v>
      </c>
      <c r="B732" s="990" t="s">
        <v>760</v>
      </c>
      <c r="C732" s="990" t="s">
        <v>200</v>
      </c>
      <c r="D732" s="990">
        <v>1</v>
      </c>
      <c r="E732" s="993" t="s">
        <v>917</v>
      </c>
      <c r="F732" s="993" t="s">
        <v>917</v>
      </c>
      <c r="G732" s="992" t="s">
        <v>421</v>
      </c>
      <c r="H732" s="569"/>
    </row>
    <row r="733" spans="1:8" ht="16.5" x14ac:dyDescent="0.25">
      <c r="A733" s="990">
        <v>3</v>
      </c>
      <c r="B733" s="990" t="s">
        <v>760</v>
      </c>
      <c r="C733" s="990" t="s">
        <v>203</v>
      </c>
      <c r="D733" s="990">
        <v>4</v>
      </c>
      <c r="E733" s="993" t="s">
        <v>917</v>
      </c>
      <c r="F733" s="993" t="s">
        <v>917</v>
      </c>
      <c r="G733" s="992" t="s">
        <v>421</v>
      </c>
      <c r="H733" s="569"/>
    </row>
    <row r="734" spans="1:8" ht="16.5" customHeight="1" x14ac:dyDescent="0.25">
      <c r="A734" s="990">
        <v>3</v>
      </c>
      <c r="B734" s="990" t="s">
        <v>103</v>
      </c>
      <c r="C734" s="990" t="s">
        <v>191</v>
      </c>
      <c r="D734" s="993" t="s">
        <v>917</v>
      </c>
      <c r="E734" s="993" t="s">
        <v>917</v>
      </c>
      <c r="F734" s="993" t="s">
        <v>917</v>
      </c>
      <c r="G734" s="992" t="s">
        <v>423</v>
      </c>
      <c r="H734" s="569"/>
    </row>
    <row r="735" spans="1:8" ht="16.5" x14ac:dyDescent="0.25">
      <c r="A735" s="990">
        <v>3</v>
      </c>
      <c r="B735" s="990" t="s">
        <v>103</v>
      </c>
      <c r="C735" s="990" t="s">
        <v>190</v>
      </c>
      <c r="D735" s="990">
        <v>1</v>
      </c>
      <c r="E735" s="991">
        <v>235</v>
      </c>
      <c r="F735" s="990">
        <v>25</v>
      </c>
      <c r="G735" s="992" t="s">
        <v>423</v>
      </c>
      <c r="H735" s="569"/>
    </row>
    <row r="736" spans="1:8" ht="16.5" x14ac:dyDescent="0.25">
      <c r="A736" s="990">
        <v>3</v>
      </c>
      <c r="B736" s="990" t="s">
        <v>103</v>
      </c>
      <c r="C736" s="990" t="s">
        <v>189</v>
      </c>
      <c r="D736" s="990">
        <v>2</v>
      </c>
      <c r="E736" s="991">
        <v>64.010000000000005</v>
      </c>
      <c r="F736" s="990" t="s">
        <v>422</v>
      </c>
      <c r="G736" s="992" t="s">
        <v>423</v>
      </c>
      <c r="H736" s="569"/>
    </row>
    <row r="737" spans="1:8" ht="16.5" x14ac:dyDescent="0.25">
      <c r="A737" s="990">
        <v>3</v>
      </c>
      <c r="B737" s="990" t="s">
        <v>103</v>
      </c>
      <c r="C737" s="990" t="s">
        <v>193</v>
      </c>
      <c r="D737" s="993" t="s">
        <v>917</v>
      </c>
      <c r="E737" s="993" t="s">
        <v>917</v>
      </c>
      <c r="F737" s="993" t="s">
        <v>917</v>
      </c>
      <c r="G737" s="992" t="s">
        <v>423</v>
      </c>
      <c r="H737" s="569"/>
    </row>
    <row r="738" spans="1:8" ht="16.5" x14ac:dyDescent="0.25">
      <c r="A738" s="990">
        <v>3</v>
      </c>
      <c r="B738" s="990" t="s">
        <v>103</v>
      </c>
      <c r="C738" s="990" t="s">
        <v>282</v>
      </c>
      <c r="D738" s="993" t="s">
        <v>917</v>
      </c>
      <c r="E738" s="993" t="s">
        <v>917</v>
      </c>
      <c r="F738" s="993" t="s">
        <v>917</v>
      </c>
      <c r="G738" s="992" t="s">
        <v>423</v>
      </c>
      <c r="H738" s="569"/>
    </row>
    <row r="739" spans="1:8" ht="16.5" x14ac:dyDescent="0.25">
      <c r="A739" s="990">
        <v>3</v>
      </c>
      <c r="B739" s="990" t="s">
        <v>103</v>
      </c>
      <c r="C739" s="990" t="s">
        <v>243</v>
      </c>
      <c r="D739" s="993" t="s">
        <v>917</v>
      </c>
      <c r="E739" s="993" t="s">
        <v>917</v>
      </c>
      <c r="F739" s="993" t="s">
        <v>917</v>
      </c>
      <c r="G739" s="992" t="s">
        <v>423</v>
      </c>
      <c r="H739" s="569"/>
    </row>
    <row r="740" spans="1:8" ht="16.5" x14ac:dyDescent="0.25">
      <c r="A740" s="990">
        <v>3</v>
      </c>
      <c r="B740" s="990" t="s">
        <v>103</v>
      </c>
      <c r="C740" s="990" t="s">
        <v>200</v>
      </c>
      <c r="D740" s="990">
        <v>1</v>
      </c>
      <c r="E740" s="993" t="s">
        <v>917</v>
      </c>
      <c r="F740" s="993" t="s">
        <v>917</v>
      </c>
      <c r="G740" s="992" t="s">
        <v>423</v>
      </c>
      <c r="H740" s="569"/>
    </row>
    <row r="741" spans="1:8" ht="16.5" x14ac:dyDescent="0.25">
      <c r="A741" s="990">
        <v>3</v>
      </c>
      <c r="B741" s="990" t="s">
        <v>103</v>
      </c>
      <c r="C741" s="990" t="s">
        <v>203</v>
      </c>
      <c r="D741" s="990">
        <v>0</v>
      </c>
      <c r="E741" s="993" t="s">
        <v>917</v>
      </c>
      <c r="F741" s="993" t="s">
        <v>917</v>
      </c>
      <c r="G741" s="992" t="s">
        <v>423</v>
      </c>
      <c r="H741" s="569"/>
    </row>
    <row r="742" spans="1:8" ht="16.5" customHeight="1" x14ac:dyDescent="0.25">
      <c r="A742" s="990">
        <v>3</v>
      </c>
      <c r="B742" s="990" t="s">
        <v>108</v>
      </c>
      <c r="C742" s="990" t="s">
        <v>191</v>
      </c>
      <c r="D742" s="993" t="s">
        <v>917</v>
      </c>
      <c r="E742" s="993" t="s">
        <v>917</v>
      </c>
      <c r="F742" s="993" t="s">
        <v>917</v>
      </c>
      <c r="G742" s="992" t="s">
        <v>423</v>
      </c>
      <c r="H742" s="569"/>
    </row>
    <row r="743" spans="1:8" ht="16.5" x14ac:dyDescent="0.25">
      <c r="A743" s="990">
        <v>3</v>
      </c>
      <c r="B743" s="990" t="s">
        <v>108</v>
      </c>
      <c r="C743" s="990" t="s">
        <v>190</v>
      </c>
      <c r="D743" s="990">
        <v>2</v>
      </c>
      <c r="E743" s="993" t="s">
        <v>917</v>
      </c>
      <c r="F743" s="990" t="s">
        <v>346</v>
      </c>
      <c r="G743" s="992" t="s">
        <v>423</v>
      </c>
      <c r="H743" s="569"/>
    </row>
    <row r="744" spans="1:8" ht="16.5" x14ac:dyDescent="0.25">
      <c r="A744" s="990">
        <v>3</v>
      </c>
      <c r="B744" s="990" t="s">
        <v>108</v>
      </c>
      <c r="C744" s="990" t="s">
        <v>189</v>
      </c>
      <c r="D744" s="990">
        <v>2</v>
      </c>
      <c r="E744" s="991">
        <v>98.13</v>
      </c>
      <c r="F744" s="990" t="s">
        <v>422</v>
      </c>
      <c r="G744" s="992" t="s">
        <v>423</v>
      </c>
      <c r="H744" s="569"/>
    </row>
    <row r="745" spans="1:8" ht="16.5" x14ac:dyDescent="0.25">
      <c r="A745" s="990">
        <v>3</v>
      </c>
      <c r="B745" s="990" t="s">
        <v>108</v>
      </c>
      <c r="C745" s="990" t="s">
        <v>193</v>
      </c>
      <c r="D745" s="993" t="s">
        <v>917</v>
      </c>
      <c r="E745" s="993" t="s">
        <v>917</v>
      </c>
      <c r="F745" s="993" t="s">
        <v>917</v>
      </c>
      <c r="G745" s="992" t="s">
        <v>423</v>
      </c>
      <c r="H745" s="569"/>
    </row>
    <row r="746" spans="1:8" ht="16.5" x14ac:dyDescent="0.25">
      <c r="A746" s="990">
        <v>3</v>
      </c>
      <c r="B746" s="990" t="s">
        <v>108</v>
      </c>
      <c r="C746" s="990" t="s">
        <v>282</v>
      </c>
      <c r="D746" s="993" t="s">
        <v>917</v>
      </c>
      <c r="E746" s="993" t="s">
        <v>917</v>
      </c>
      <c r="F746" s="993" t="s">
        <v>917</v>
      </c>
      <c r="G746" s="992" t="s">
        <v>423</v>
      </c>
      <c r="H746" s="569"/>
    </row>
    <row r="747" spans="1:8" ht="16.5" x14ac:dyDescent="0.25">
      <c r="A747" s="990">
        <v>3</v>
      </c>
      <c r="B747" s="990" t="s">
        <v>108</v>
      </c>
      <c r="C747" s="990" t="s">
        <v>243</v>
      </c>
      <c r="D747" s="993" t="s">
        <v>917</v>
      </c>
      <c r="E747" s="993" t="s">
        <v>917</v>
      </c>
      <c r="F747" s="993" t="s">
        <v>917</v>
      </c>
      <c r="G747" s="992" t="s">
        <v>423</v>
      </c>
      <c r="H747" s="569"/>
    </row>
    <row r="748" spans="1:8" ht="16.5" x14ac:dyDescent="0.25">
      <c r="A748" s="990">
        <v>3</v>
      </c>
      <c r="B748" s="990" t="s">
        <v>108</v>
      </c>
      <c r="C748" s="990" t="s">
        <v>200</v>
      </c>
      <c r="D748" s="990">
        <v>1</v>
      </c>
      <c r="E748" s="993" t="s">
        <v>917</v>
      </c>
      <c r="F748" s="993" t="s">
        <v>917</v>
      </c>
      <c r="G748" s="992" t="s">
        <v>423</v>
      </c>
      <c r="H748" s="569"/>
    </row>
    <row r="749" spans="1:8" ht="16.5" x14ac:dyDescent="0.25">
      <c r="A749" s="990">
        <v>3</v>
      </c>
      <c r="B749" s="990" t="s">
        <v>108</v>
      </c>
      <c r="C749" s="990" t="s">
        <v>203</v>
      </c>
      <c r="D749" s="990">
        <v>2</v>
      </c>
      <c r="E749" s="993" t="s">
        <v>917</v>
      </c>
      <c r="F749" s="993" t="s">
        <v>917</v>
      </c>
      <c r="G749" s="992" t="s">
        <v>423</v>
      </c>
      <c r="H749" s="569"/>
    </row>
    <row r="750" spans="1:8" ht="16.5" customHeight="1" x14ac:dyDescent="0.25">
      <c r="A750" s="990">
        <v>3</v>
      </c>
      <c r="B750" s="990" t="s">
        <v>113</v>
      </c>
      <c r="C750" s="990" t="s">
        <v>191</v>
      </c>
      <c r="D750" s="993" t="s">
        <v>917</v>
      </c>
      <c r="E750" s="993" t="s">
        <v>917</v>
      </c>
      <c r="F750" s="993" t="s">
        <v>917</v>
      </c>
      <c r="G750" s="992" t="s">
        <v>424</v>
      </c>
      <c r="H750" s="569"/>
    </row>
    <row r="751" spans="1:8" ht="16.5" x14ac:dyDescent="0.25">
      <c r="A751" s="990">
        <v>3</v>
      </c>
      <c r="B751" s="990" t="s">
        <v>113</v>
      </c>
      <c r="C751" s="990" t="s">
        <v>190</v>
      </c>
      <c r="D751" s="990">
        <v>1</v>
      </c>
      <c r="E751" s="991">
        <v>239.53</v>
      </c>
      <c r="F751" s="990">
        <v>26</v>
      </c>
      <c r="G751" s="992" t="s">
        <v>424</v>
      </c>
      <c r="H751" s="569"/>
    </row>
    <row r="752" spans="1:8" ht="16.5" x14ac:dyDescent="0.25">
      <c r="A752" s="990">
        <v>3</v>
      </c>
      <c r="B752" s="990" t="s">
        <v>113</v>
      </c>
      <c r="C752" s="990" t="s">
        <v>189</v>
      </c>
      <c r="D752" s="990">
        <v>2</v>
      </c>
      <c r="E752" s="991">
        <v>96.68</v>
      </c>
      <c r="F752" s="990" t="s">
        <v>422</v>
      </c>
      <c r="G752" s="992" t="s">
        <v>424</v>
      </c>
      <c r="H752" s="569"/>
    </row>
    <row r="753" spans="1:8" ht="16.5" x14ac:dyDescent="0.25">
      <c r="A753" s="990">
        <v>3</v>
      </c>
      <c r="B753" s="990" t="s">
        <v>113</v>
      </c>
      <c r="C753" s="990" t="s">
        <v>193</v>
      </c>
      <c r="D753" s="993" t="s">
        <v>917</v>
      </c>
      <c r="E753" s="993" t="s">
        <v>917</v>
      </c>
      <c r="F753" s="993" t="s">
        <v>917</v>
      </c>
      <c r="G753" s="992" t="s">
        <v>424</v>
      </c>
      <c r="H753" s="569"/>
    </row>
    <row r="754" spans="1:8" ht="16.5" x14ac:dyDescent="0.25">
      <c r="A754" s="990">
        <v>3</v>
      </c>
      <c r="B754" s="990" t="s">
        <v>113</v>
      </c>
      <c r="C754" s="990" t="s">
        <v>282</v>
      </c>
      <c r="D754" s="993" t="s">
        <v>917</v>
      </c>
      <c r="E754" s="993" t="s">
        <v>917</v>
      </c>
      <c r="F754" s="993" t="s">
        <v>917</v>
      </c>
      <c r="G754" s="992" t="s">
        <v>424</v>
      </c>
      <c r="H754" s="569"/>
    </row>
    <row r="755" spans="1:8" ht="16.5" x14ac:dyDescent="0.25">
      <c r="A755" s="990">
        <v>3</v>
      </c>
      <c r="B755" s="990" t="s">
        <v>113</v>
      </c>
      <c r="C755" s="990" t="s">
        <v>243</v>
      </c>
      <c r="D755" s="993" t="s">
        <v>917</v>
      </c>
      <c r="E755" s="993" t="s">
        <v>917</v>
      </c>
      <c r="F755" s="993" t="s">
        <v>917</v>
      </c>
      <c r="G755" s="992" t="s">
        <v>424</v>
      </c>
      <c r="H755" s="569"/>
    </row>
    <row r="756" spans="1:8" ht="16.5" x14ac:dyDescent="0.25">
      <c r="A756" s="990">
        <v>3</v>
      </c>
      <c r="B756" s="990" t="s">
        <v>113</v>
      </c>
      <c r="C756" s="990" t="s">
        <v>200</v>
      </c>
      <c r="D756" s="990">
        <v>1</v>
      </c>
      <c r="E756" s="993" t="s">
        <v>917</v>
      </c>
      <c r="F756" s="993" t="s">
        <v>917</v>
      </c>
      <c r="G756" s="992" t="s">
        <v>424</v>
      </c>
      <c r="H756" s="569"/>
    </row>
    <row r="757" spans="1:8" ht="16.5" x14ac:dyDescent="0.25">
      <c r="A757" s="990">
        <v>3</v>
      </c>
      <c r="B757" s="990" t="s">
        <v>113</v>
      </c>
      <c r="C757" s="990" t="s">
        <v>203</v>
      </c>
      <c r="D757" s="990">
        <v>4</v>
      </c>
      <c r="E757" s="993" t="s">
        <v>917</v>
      </c>
      <c r="F757" s="993" t="s">
        <v>917</v>
      </c>
      <c r="G757" s="992" t="s">
        <v>424</v>
      </c>
      <c r="H757" s="569"/>
    </row>
    <row r="758" spans="1:8" ht="16.5" customHeight="1" x14ac:dyDescent="0.25">
      <c r="A758" s="994">
        <v>4</v>
      </c>
      <c r="B758" s="991" t="s">
        <v>14</v>
      </c>
      <c r="C758" s="991" t="s">
        <v>191</v>
      </c>
      <c r="D758" s="993" t="s">
        <v>917</v>
      </c>
      <c r="E758" s="993" t="s">
        <v>917</v>
      </c>
      <c r="F758" s="993" t="s">
        <v>917</v>
      </c>
      <c r="G758" s="995" t="s">
        <v>425</v>
      </c>
      <c r="H758" s="569"/>
    </row>
    <row r="759" spans="1:8" ht="16.5" x14ac:dyDescent="0.25">
      <c r="A759" s="994">
        <v>4</v>
      </c>
      <c r="B759" s="991" t="s">
        <v>14</v>
      </c>
      <c r="C759" s="991" t="s">
        <v>190</v>
      </c>
      <c r="D759" s="994">
        <v>5</v>
      </c>
      <c r="E759" s="991">
        <v>1365.73</v>
      </c>
      <c r="F759" s="991" t="s">
        <v>426</v>
      </c>
      <c r="G759" s="995" t="s">
        <v>425</v>
      </c>
      <c r="H759" s="569"/>
    </row>
    <row r="760" spans="1:8" ht="16.5" x14ac:dyDescent="0.25">
      <c r="A760" s="994">
        <v>4</v>
      </c>
      <c r="B760" s="991" t="s">
        <v>14</v>
      </c>
      <c r="C760" s="991" t="s">
        <v>189</v>
      </c>
      <c r="D760" s="994">
        <v>4</v>
      </c>
      <c r="E760" s="991">
        <v>1164.24</v>
      </c>
      <c r="F760" s="991" t="s">
        <v>427</v>
      </c>
      <c r="G760" s="995" t="s">
        <v>425</v>
      </c>
      <c r="H760" s="569"/>
    </row>
    <row r="761" spans="1:8" ht="16.5" x14ac:dyDescent="0.25">
      <c r="A761" s="994">
        <v>4</v>
      </c>
      <c r="B761" s="991" t="s">
        <v>14</v>
      </c>
      <c r="C761" s="991" t="s">
        <v>193</v>
      </c>
      <c r="D761" s="993" t="s">
        <v>917</v>
      </c>
      <c r="E761" s="993" t="s">
        <v>917</v>
      </c>
      <c r="F761" s="993" t="s">
        <v>917</v>
      </c>
      <c r="G761" s="995" t="s">
        <v>425</v>
      </c>
      <c r="H761" s="569"/>
    </row>
    <row r="762" spans="1:8" ht="16.5" x14ac:dyDescent="0.25">
      <c r="A762" s="994">
        <v>4</v>
      </c>
      <c r="B762" s="991" t="s">
        <v>14</v>
      </c>
      <c r="C762" s="991" t="s">
        <v>282</v>
      </c>
      <c r="D762" s="993" t="s">
        <v>917</v>
      </c>
      <c r="E762" s="993" t="s">
        <v>917</v>
      </c>
      <c r="F762" s="993" t="s">
        <v>917</v>
      </c>
      <c r="G762" s="995" t="s">
        <v>425</v>
      </c>
      <c r="H762" s="569"/>
    </row>
    <row r="763" spans="1:8" ht="16.5" x14ac:dyDescent="0.25">
      <c r="A763" s="994">
        <v>4</v>
      </c>
      <c r="B763" s="991" t="s">
        <v>14</v>
      </c>
      <c r="C763" s="991" t="s">
        <v>243</v>
      </c>
      <c r="D763" s="993" t="s">
        <v>917</v>
      </c>
      <c r="E763" s="993" t="s">
        <v>917</v>
      </c>
      <c r="F763" s="993" t="s">
        <v>917</v>
      </c>
      <c r="G763" s="995" t="s">
        <v>425</v>
      </c>
      <c r="H763" s="569"/>
    </row>
    <row r="764" spans="1:8" ht="16.5" x14ac:dyDescent="0.25">
      <c r="A764" s="994">
        <v>4</v>
      </c>
      <c r="B764" s="991" t="s">
        <v>14</v>
      </c>
      <c r="C764" s="991" t="s">
        <v>200</v>
      </c>
      <c r="D764" s="994">
        <v>7</v>
      </c>
      <c r="E764" s="993" t="s">
        <v>917</v>
      </c>
      <c r="F764" s="993" t="s">
        <v>917</v>
      </c>
      <c r="G764" s="995" t="s">
        <v>425</v>
      </c>
      <c r="H764" s="569"/>
    </row>
    <row r="765" spans="1:8" ht="16.5" x14ac:dyDescent="0.25">
      <c r="A765" s="994">
        <v>4</v>
      </c>
      <c r="B765" s="991" t="s">
        <v>14</v>
      </c>
      <c r="C765" s="991" t="s">
        <v>203</v>
      </c>
      <c r="D765" s="994">
        <v>43</v>
      </c>
      <c r="E765" s="993" t="s">
        <v>917</v>
      </c>
      <c r="F765" s="993" t="s">
        <v>917</v>
      </c>
      <c r="G765" s="995" t="s">
        <v>425</v>
      </c>
      <c r="H765" s="569"/>
    </row>
    <row r="766" spans="1:8" ht="16.5" customHeight="1" x14ac:dyDescent="0.25">
      <c r="A766" s="994">
        <v>4</v>
      </c>
      <c r="B766" s="991" t="s">
        <v>21</v>
      </c>
      <c r="C766" s="991" t="s">
        <v>191</v>
      </c>
      <c r="D766" s="993" t="s">
        <v>917</v>
      </c>
      <c r="E766" s="993" t="s">
        <v>917</v>
      </c>
      <c r="F766" s="993" t="s">
        <v>917</v>
      </c>
      <c r="G766" s="995" t="s">
        <v>428</v>
      </c>
      <c r="H766" s="569"/>
    </row>
    <row r="767" spans="1:8" ht="16.5" x14ac:dyDescent="0.25">
      <c r="A767" s="994">
        <v>4</v>
      </c>
      <c r="B767" s="991" t="s">
        <v>21</v>
      </c>
      <c r="C767" s="991" t="s">
        <v>190</v>
      </c>
      <c r="D767" s="994">
        <v>5</v>
      </c>
      <c r="E767" s="991">
        <v>2342.0300000000002</v>
      </c>
      <c r="F767" s="991" t="s">
        <v>426</v>
      </c>
      <c r="G767" s="995" t="s">
        <v>428</v>
      </c>
      <c r="H767" s="569"/>
    </row>
    <row r="768" spans="1:8" ht="33" x14ac:dyDescent="0.25">
      <c r="A768" s="994">
        <v>4</v>
      </c>
      <c r="B768" s="991" t="s">
        <v>21</v>
      </c>
      <c r="C768" s="991" t="s">
        <v>189</v>
      </c>
      <c r="D768" s="994">
        <v>10</v>
      </c>
      <c r="E768" s="991">
        <v>2571.6299999999997</v>
      </c>
      <c r="F768" s="991" t="s">
        <v>429</v>
      </c>
      <c r="G768" s="995" t="s">
        <v>428</v>
      </c>
      <c r="H768" s="569"/>
    </row>
    <row r="769" spans="1:8" ht="16.5" x14ac:dyDescent="0.25">
      <c r="A769" s="994">
        <v>4</v>
      </c>
      <c r="B769" s="991" t="s">
        <v>21</v>
      </c>
      <c r="C769" s="991" t="s">
        <v>193</v>
      </c>
      <c r="D769" s="993" t="s">
        <v>917</v>
      </c>
      <c r="E769" s="993" t="s">
        <v>917</v>
      </c>
      <c r="F769" s="993" t="s">
        <v>917</v>
      </c>
      <c r="G769" s="995" t="s">
        <v>428</v>
      </c>
      <c r="H769" s="569"/>
    </row>
    <row r="770" spans="1:8" ht="16.5" x14ac:dyDescent="0.25">
      <c r="A770" s="994">
        <v>4</v>
      </c>
      <c r="B770" s="991" t="s">
        <v>21</v>
      </c>
      <c r="C770" s="991" t="s">
        <v>282</v>
      </c>
      <c r="D770" s="993" t="s">
        <v>917</v>
      </c>
      <c r="E770" s="993" t="s">
        <v>917</v>
      </c>
      <c r="F770" s="993" t="s">
        <v>917</v>
      </c>
      <c r="G770" s="995" t="s">
        <v>428</v>
      </c>
      <c r="H770" s="569"/>
    </row>
    <row r="771" spans="1:8" ht="16.5" x14ac:dyDescent="0.25">
      <c r="A771" s="994">
        <v>4</v>
      </c>
      <c r="B771" s="991" t="s">
        <v>21</v>
      </c>
      <c r="C771" s="991" t="s">
        <v>243</v>
      </c>
      <c r="D771" s="993" t="s">
        <v>917</v>
      </c>
      <c r="E771" s="993" t="s">
        <v>917</v>
      </c>
      <c r="F771" s="993" t="s">
        <v>917</v>
      </c>
      <c r="G771" s="995" t="s">
        <v>428</v>
      </c>
      <c r="H771" s="569"/>
    </row>
    <row r="772" spans="1:8" ht="16.5" x14ac:dyDescent="0.25">
      <c r="A772" s="994">
        <v>4</v>
      </c>
      <c r="B772" s="991" t="s">
        <v>21</v>
      </c>
      <c r="C772" s="991" t="s">
        <v>200</v>
      </c>
      <c r="D772" s="994">
        <v>22</v>
      </c>
      <c r="E772" s="993" t="s">
        <v>917</v>
      </c>
      <c r="F772" s="993" t="s">
        <v>917</v>
      </c>
      <c r="G772" s="995" t="s">
        <v>428</v>
      </c>
      <c r="H772" s="569"/>
    </row>
    <row r="773" spans="1:8" ht="16.5" x14ac:dyDescent="0.25">
      <c r="A773" s="994">
        <v>4</v>
      </c>
      <c r="B773" s="991" t="s">
        <v>21</v>
      </c>
      <c r="C773" s="991" t="s">
        <v>203</v>
      </c>
      <c r="D773" s="994">
        <v>89</v>
      </c>
      <c r="E773" s="993" t="s">
        <v>917</v>
      </c>
      <c r="F773" s="993" t="s">
        <v>917</v>
      </c>
      <c r="G773" s="995" t="s">
        <v>428</v>
      </c>
      <c r="H773" s="569"/>
    </row>
    <row r="774" spans="1:8" ht="16.5" x14ac:dyDescent="0.25">
      <c r="A774" s="994">
        <v>4</v>
      </c>
      <c r="B774" s="991" t="s">
        <v>26</v>
      </c>
      <c r="C774" s="991" t="s">
        <v>191</v>
      </c>
      <c r="D774" s="993" t="s">
        <v>917</v>
      </c>
      <c r="E774" s="993" t="s">
        <v>917</v>
      </c>
      <c r="F774" s="993" t="s">
        <v>917</v>
      </c>
      <c r="G774" s="995" t="s">
        <v>430</v>
      </c>
      <c r="H774" s="569"/>
    </row>
    <row r="775" spans="1:8" ht="16.5" x14ac:dyDescent="0.25">
      <c r="A775" s="994">
        <v>4</v>
      </c>
      <c r="B775" s="991" t="s">
        <v>26</v>
      </c>
      <c r="C775" s="991" t="s">
        <v>190</v>
      </c>
      <c r="D775" s="994">
        <v>5</v>
      </c>
      <c r="E775" s="991">
        <v>858.07</v>
      </c>
      <c r="F775" s="991" t="s">
        <v>431</v>
      </c>
      <c r="G775" s="995" t="s">
        <v>430</v>
      </c>
      <c r="H775" s="569"/>
    </row>
    <row r="776" spans="1:8" ht="16.5" x14ac:dyDescent="0.25">
      <c r="A776" s="994">
        <v>4</v>
      </c>
      <c r="B776" s="991" t="s">
        <v>26</v>
      </c>
      <c r="C776" s="991" t="s">
        <v>189</v>
      </c>
      <c r="D776" s="994">
        <v>3</v>
      </c>
      <c r="E776" s="991">
        <v>1741.73</v>
      </c>
      <c r="F776" s="991" t="s">
        <v>432</v>
      </c>
      <c r="G776" s="995" t="s">
        <v>430</v>
      </c>
      <c r="H776" s="569"/>
    </row>
    <row r="777" spans="1:8" ht="16.5" x14ac:dyDescent="0.25">
      <c r="A777" s="994">
        <v>4</v>
      </c>
      <c r="B777" s="991" t="s">
        <v>26</v>
      </c>
      <c r="C777" s="991" t="s">
        <v>193</v>
      </c>
      <c r="D777" s="993" t="s">
        <v>917</v>
      </c>
      <c r="E777" s="993" t="s">
        <v>917</v>
      </c>
      <c r="F777" s="993" t="s">
        <v>917</v>
      </c>
      <c r="G777" s="995" t="s">
        <v>430</v>
      </c>
      <c r="H777" s="569"/>
    </row>
    <row r="778" spans="1:8" ht="16.5" x14ac:dyDescent="0.25">
      <c r="A778" s="994">
        <v>4</v>
      </c>
      <c r="B778" s="991" t="s">
        <v>26</v>
      </c>
      <c r="C778" s="991" t="s">
        <v>282</v>
      </c>
      <c r="D778" s="993" t="s">
        <v>917</v>
      </c>
      <c r="E778" s="993" t="s">
        <v>917</v>
      </c>
      <c r="F778" s="993" t="s">
        <v>917</v>
      </c>
      <c r="G778" s="995" t="s">
        <v>430</v>
      </c>
      <c r="H778" s="569"/>
    </row>
    <row r="779" spans="1:8" ht="16.5" x14ac:dyDescent="0.25">
      <c r="A779" s="994">
        <v>4</v>
      </c>
      <c r="B779" s="991" t="s">
        <v>26</v>
      </c>
      <c r="C779" s="991" t="s">
        <v>243</v>
      </c>
      <c r="D779" s="993" t="s">
        <v>917</v>
      </c>
      <c r="E779" s="993" t="s">
        <v>917</v>
      </c>
      <c r="F779" s="993" t="s">
        <v>917</v>
      </c>
      <c r="G779" s="995" t="s">
        <v>430</v>
      </c>
      <c r="H779" s="569"/>
    </row>
    <row r="780" spans="1:8" ht="16.5" x14ac:dyDescent="0.25">
      <c r="A780" s="994">
        <v>4</v>
      </c>
      <c r="B780" s="991" t="s">
        <v>26</v>
      </c>
      <c r="C780" s="991" t="s">
        <v>200</v>
      </c>
      <c r="D780" s="994">
        <v>6</v>
      </c>
      <c r="E780" s="993" t="s">
        <v>917</v>
      </c>
      <c r="F780" s="993" t="s">
        <v>917</v>
      </c>
      <c r="G780" s="995" t="s">
        <v>430</v>
      </c>
      <c r="H780" s="569"/>
    </row>
    <row r="781" spans="1:8" ht="16.5" x14ac:dyDescent="0.25">
      <c r="A781" s="994">
        <v>4</v>
      </c>
      <c r="B781" s="991" t="s">
        <v>26</v>
      </c>
      <c r="C781" s="991" t="s">
        <v>201</v>
      </c>
      <c r="D781" s="994">
        <v>50</v>
      </c>
      <c r="E781" s="993" t="s">
        <v>917</v>
      </c>
      <c r="F781" s="993" t="s">
        <v>917</v>
      </c>
      <c r="G781" s="995" t="s">
        <v>430</v>
      </c>
      <c r="H781" s="569"/>
    </row>
    <row r="782" spans="1:8" ht="16.5" customHeight="1" x14ac:dyDescent="0.25">
      <c r="A782" s="994">
        <v>4</v>
      </c>
      <c r="B782" s="991" t="s">
        <v>32</v>
      </c>
      <c r="C782" s="991" t="s">
        <v>191</v>
      </c>
      <c r="D782" s="993" t="s">
        <v>917</v>
      </c>
      <c r="E782" s="993" t="s">
        <v>917</v>
      </c>
      <c r="F782" s="993" t="s">
        <v>917</v>
      </c>
      <c r="G782" s="995" t="s">
        <v>433</v>
      </c>
      <c r="H782" s="569"/>
    </row>
    <row r="783" spans="1:8" ht="16.5" x14ac:dyDescent="0.25">
      <c r="A783" s="994">
        <v>4</v>
      </c>
      <c r="B783" s="991" t="s">
        <v>32</v>
      </c>
      <c r="C783" s="991" t="s">
        <v>190</v>
      </c>
      <c r="D783" s="994">
        <v>7</v>
      </c>
      <c r="E783" s="991">
        <v>3669.8399999999997</v>
      </c>
      <c r="F783" s="991" t="s">
        <v>434</v>
      </c>
      <c r="G783" s="995" t="s">
        <v>433</v>
      </c>
      <c r="H783" s="569"/>
    </row>
    <row r="784" spans="1:8" ht="16.5" x14ac:dyDescent="0.25">
      <c r="A784" s="994">
        <v>4</v>
      </c>
      <c r="B784" s="991" t="s">
        <v>32</v>
      </c>
      <c r="C784" s="991" t="s">
        <v>189</v>
      </c>
      <c r="D784" s="994">
        <v>6</v>
      </c>
      <c r="E784" s="991">
        <v>3753.08</v>
      </c>
      <c r="F784" s="991" t="s">
        <v>435</v>
      </c>
      <c r="G784" s="995" t="s">
        <v>433</v>
      </c>
      <c r="H784" s="569"/>
    </row>
    <row r="785" spans="1:8" ht="16.5" x14ac:dyDescent="0.25">
      <c r="A785" s="994">
        <v>4</v>
      </c>
      <c r="B785" s="991" t="s">
        <v>32</v>
      </c>
      <c r="C785" s="991" t="s">
        <v>193</v>
      </c>
      <c r="D785" s="993" t="s">
        <v>917</v>
      </c>
      <c r="E785" s="993" t="s">
        <v>917</v>
      </c>
      <c r="F785" s="993" t="s">
        <v>917</v>
      </c>
      <c r="G785" s="995" t="s">
        <v>433</v>
      </c>
      <c r="H785" s="569"/>
    </row>
    <row r="786" spans="1:8" ht="16.5" x14ac:dyDescent="0.25">
      <c r="A786" s="994">
        <v>4</v>
      </c>
      <c r="B786" s="991" t="s">
        <v>32</v>
      </c>
      <c r="C786" s="991" t="s">
        <v>282</v>
      </c>
      <c r="D786" s="993" t="s">
        <v>917</v>
      </c>
      <c r="E786" s="993" t="s">
        <v>917</v>
      </c>
      <c r="F786" s="993" t="s">
        <v>917</v>
      </c>
      <c r="G786" s="995" t="s">
        <v>433</v>
      </c>
      <c r="H786" s="569"/>
    </row>
    <row r="787" spans="1:8" ht="16.5" x14ac:dyDescent="0.25">
      <c r="A787" s="994">
        <v>4</v>
      </c>
      <c r="B787" s="991" t="s">
        <v>32</v>
      </c>
      <c r="C787" s="991" t="s">
        <v>243</v>
      </c>
      <c r="D787" s="993" t="s">
        <v>917</v>
      </c>
      <c r="E787" s="993" t="s">
        <v>917</v>
      </c>
      <c r="F787" s="993" t="s">
        <v>917</v>
      </c>
      <c r="G787" s="995" t="s">
        <v>433</v>
      </c>
      <c r="H787" s="569"/>
    </row>
    <row r="788" spans="1:8" ht="16.5" x14ac:dyDescent="0.25">
      <c r="A788" s="994">
        <v>4</v>
      </c>
      <c r="B788" s="991" t="s">
        <v>32</v>
      </c>
      <c r="C788" s="991" t="s">
        <v>200</v>
      </c>
      <c r="D788" s="994">
        <v>33</v>
      </c>
      <c r="E788" s="993" t="s">
        <v>917</v>
      </c>
      <c r="F788" s="993" t="s">
        <v>917</v>
      </c>
      <c r="G788" s="995" t="s">
        <v>433</v>
      </c>
      <c r="H788" s="569"/>
    </row>
    <row r="789" spans="1:8" ht="16.5" x14ac:dyDescent="0.25">
      <c r="A789" s="994">
        <v>4</v>
      </c>
      <c r="B789" s="991" t="s">
        <v>32</v>
      </c>
      <c r="C789" s="991" t="s">
        <v>201</v>
      </c>
      <c r="D789" s="994">
        <v>123</v>
      </c>
      <c r="E789" s="993" t="s">
        <v>917</v>
      </c>
      <c r="F789" s="993" t="s">
        <v>917</v>
      </c>
      <c r="G789" s="995" t="s">
        <v>433</v>
      </c>
      <c r="H789" s="569"/>
    </row>
    <row r="790" spans="1:8" ht="16.5" customHeight="1" x14ac:dyDescent="0.25">
      <c r="A790" s="994">
        <v>4</v>
      </c>
      <c r="B790" s="991" t="s">
        <v>39</v>
      </c>
      <c r="C790" s="991" t="s">
        <v>191</v>
      </c>
      <c r="D790" s="993" t="s">
        <v>917</v>
      </c>
      <c r="E790" s="993" t="s">
        <v>917</v>
      </c>
      <c r="F790" s="993" t="s">
        <v>917</v>
      </c>
      <c r="G790" s="995" t="s">
        <v>436</v>
      </c>
      <c r="H790" s="569"/>
    </row>
    <row r="791" spans="1:8" ht="16.5" x14ac:dyDescent="0.25">
      <c r="A791" s="994">
        <v>4</v>
      </c>
      <c r="B791" s="991" t="s">
        <v>39</v>
      </c>
      <c r="C791" s="991" t="s">
        <v>190</v>
      </c>
      <c r="D791" s="994">
        <v>8</v>
      </c>
      <c r="E791" s="991">
        <v>1227.51</v>
      </c>
      <c r="F791" s="991" t="s">
        <v>437</v>
      </c>
      <c r="G791" s="995" t="s">
        <v>436</v>
      </c>
      <c r="H791" s="569"/>
    </row>
    <row r="792" spans="1:8" ht="16.5" x14ac:dyDescent="0.25">
      <c r="A792" s="994">
        <v>4</v>
      </c>
      <c r="B792" s="991" t="s">
        <v>39</v>
      </c>
      <c r="C792" s="991" t="s">
        <v>189</v>
      </c>
      <c r="D792" s="994">
        <v>3</v>
      </c>
      <c r="E792" s="991">
        <v>1183.01</v>
      </c>
      <c r="F792" s="991" t="s">
        <v>438</v>
      </c>
      <c r="G792" s="995" t="s">
        <v>436</v>
      </c>
      <c r="H792" s="569"/>
    </row>
    <row r="793" spans="1:8" ht="16.5" x14ac:dyDescent="0.25">
      <c r="A793" s="994">
        <v>4</v>
      </c>
      <c r="B793" s="991" t="s">
        <v>39</v>
      </c>
      <c r="C793" s="991" t="s">
        <v>193</v>
      </c>
      <c r="D793" s="993" t="s">
        <v>917</v>
      </c>
      <c r="E793" s="993" t="s">
        <v>917</v>
      </c>
      <c r="F793" s="993" t="s">
        <v>917</v>
      </c>
      <c r="G793" s="995" t="s">
        <v>436</v>
      </c>
      <c r="H793" s="569"/>
    </row>
    <row r="794" spans="1:8" ht="16.5" x14ac:dyDescent="0.25">
      <c r="A794" s="994">
        <v>4</v>
      </c>
      <c r="B794" s="991" t="s">
        <v>39</v>
      </c>
      <c r="C794" s="991" t="s">
        <v>282</v>
      </c>
      <c r="D794" s="993" t="s">
        <v>917</v>
      </c>
      <c r="E794" s="993" t="s">
        <v>917</v>
      </c>
      <c r="F794" s="993" t="s">
        <v>917</v>
      </c>
      <c r="G794" s="995" t="s">
        <v>436</v>
      </c>
      <c r="H794" s="569"/>
    </row>
    <row r="795" spans="1:8" ht="16.5" x14ac:dyDescent="0.25">
      <c r="A795" s="994">
        <v>4</v>
      </c>
      <c r="B795" s="991" t="s">
        <v>39</v>
      </c>
      <c r="C795" s="991" t="s">
        <v>243</v>
      </c>
      <c r="D795" s="993" t="s">
        <v>917</v>
      </c>
      <c r="E795" s="993" t="s">
        <v>917</v>
      </c>
      <c r="F795" s="993" t="s">
        <v>917</v>
      </c>
      <c r="G795" s="995" t="s">
        <v>436</v>
      </c>
      <c r="H795" s="569"/>
    </row>
    <row r="796" spans="1:8" ht="16.5" x14ac:dyDescent="0.25">
      <c r="A796" s="994">
        <v>4</v>
      </c>
      <c r="B796" s="991" t="s">
        <v>39</v>
      </c>
      <c r="C796" s="991" t="s">
        <v>200</v>
      </c>
      <c r="D796" s="994">
        <v>12</v>
      </c>
      <c r="E796" s="993" t="s">
        <v>917</v>
      </c>
      <c r="F796" s="993" t="s">
        <v>917</v>
      </c>
      <c r="G796" s="995" t="s">
        <v>436</v>
      </c>
      <c r="H796" s="569"/>
    </row>
    <row r="797" spans="1:8" ht="16.5" x14ac:dyDescent="0.25">
      <c r="A797" s="994">
        <v>4</v>
      </c>
      <c r="B797" s="991" t="s">
        <v>39</v>
      </c>
      <c r="C797" s="991" t="s">
        <v>203</v>
      </c>
      <c r="D797" s="994">
        <v>47</v>
      </c>
      <c r="E797" s="993" t="s">
        <v>917</v>
      </c>
      <c r="F797" s="993" t="s">
        <v>917</v>
      </c>
      <c r="G797" s="995" t="s">
        <v>436</v>
      </c>
      <c r="H797" s="569"/>
    </row>
    <row r="798" spans="1:8" ht="16.5" customHeight="1" x14ac:dyDescent="0.25">
      <c r="A798" s="994">
        <v>4</v>
      </c>
      <c r="B798" s="991" t="s">
        <v>46</v>
      </c>
      <c r="C798" s="991" t="s">
        <v>191</v>
      </c>
      <c r="D798" s="993" t="s">
        <v>917</v>
      </c>
      <c r="E798" s="993" t="s">
        <v>917</v>
      </c>
      <c r="F798" s="993" t="s">
        <v>917</v>
      </c>
      <c r="G798" s="995" t="s">
        <v>439</v>
      </c>
      <c r="H798" s="569"/>
    </row>
    <row r="799" spans="1:8" ht="33" x14ac:dyDescent="0.25">
      <c r="A799" s="994">
        <v>4</v>
      </c>
      <c r="B799" s="991" t="s">
        <v>46</v>
      </c>
      <c r="C799" s="991" t="s">
        <v>190</v>
      </c>
      <c r="D799" s="994">
        <v>9</v>
      </c>
      <c r="E799" s="991">
        <v>3139.95</v>
      </c>
      <c r="F799" s="991" t="s">
        <v>440</v>
      </c>
      <c r="G799" s="995" t="s">
        <v>439</v>
      </c>
      <c r="H799" s="569"/>
    </row>
    <row r="800" spans="1:8" ht="16.5" x14ac:dyDescent="0.25">
      <c r="A800" s="994">
        <v>4</v>
      </c>
      <c r="B800" s="991" t="s">
        <v>46</v>
      </c>
      <c r="C800" s="991" t="s">
        <v>189</v>
      </c>
      <c r="D800" s="994">
        <v>5</v>
      </c>
      <c r="E800" s="991">
        <v>2522.79</v>
      </c>
      <c r="F800" s="991" t="s">
        <v>326</v>
      </c>
      <c r="G800" s="995" t="s">
        <v>439</v>
      </c>
      <c r="H800" s="569"/>
    </row>
    <row r="801" spans="1:8" ht="16.5" x14ac:dyDescent="0.25">
      <c r="A801" s="994">
        <v>4</v>
      </c>
      <c r="B801" s="991" t="s">
        <v>46</v>
      </c>
      <c r="C801" s="991" t="s">
        <v>193</v>
      </c>
      <c r="D801" s="993" t="s">
        <v>917</v>
      </c>
      <c r="E801" s="993" t="s">
        <v>917</v>
      </c>
      <c r="F801" s="993" t="s">
        <v>917</v>
      </c>
      <c r="G801" s="995" t="s">
        <v>439</v>
      </c>
      <c r="H801" s="569"/>
    </row>
    <row r="802" spans="1:8" ht="16.5" x14ac:dyDescent="0.25">
      <c r="A802" s="994">
        <v>4</v>
      </c>
      <c r="B802" s="991" t="s">
        <v>46</v>
      </c>
      <c r="C802" s="991" t="s">
        <v>282</v>
      </c>
      <c r="D802" s="993" t="s">
        <v>917</v>
      </c>
      <c r="E802" s="993" t="s">
        <v>917</v>
      </c>
      <c r="F802" s="993" t="s">
        <v>917</v>
      </c>
      <c r="G802" s="995" t="s">
        <v>439</v>
      </c>
      <c r="H802" s="569"/>
    </row>
    <row r="803" spans="1:8" ht="16.5" x14ac:dyDescent="0.25">
      <c r="A803" s="994">
        <v>4</v>
      </c>
      <c r="B803" s="991" t="s">
        <v>46</v>
      </c>
      <c r="C803" s="991" t="s">
        <v>243</v>
      </c>
      <c r="D803" s="993" t="s">
        <v>917</v>
      </c>
      <c r="E803" s="993" t="s">
        <v>917</v>
      </c>
      <c r="F803" s="993" t="s">
        <v>917</v>
      </c>
      <c r="G803" s="995" t="s">
        <v>439</v>
      </c>
      <c r="H803" s="569"/>
    </row>
    <row r="804" spans="1:8" ht="16.5" x14ac:dyDescent="0.25">
      <c r="A804" s="994">
        <v>4</v>
      </c>
      <c r="B804" s="991" t="s">
        <v>46</v>
      </c>
      <c r="C804" s="991" t="s">
        <v>200</v>
      </c>
      <c r="D804" s="994">
        <v>26</v>
      </c>
      <c r="E804" s="993" t="s">
        <v>917</v>
      </c>
      <c r="F804" s="993" t="s">
        <v>917</v>
      </c>
      <c r="G804" s="995" t="s">
        <v>439</v>
      </c>
      <c r="H804" s="569"/>
    </row>
    <row r="805" spans="1:8" ht="16.5" x14ac:dyDescent="0.25">
      <c r="A805" s="994">
        <v>4</v>
      </c>
      <c r="B805" s="991" t="s">
        <v>46</v>
      </c>
      <c r="C805" s="991" t="s">
        <v>203</v>
      </c>
      <c r="D805" s="994">
        <v>93</v>
      </c>
      <c r="E805" s="993" t="s">
        <v>917</v>
      </c>
      <c r="F805" s="993" t="s">
        <v>917</v>
      </c>
      <c r="G805" s="995" t="s">
        <v>439</v>
      </c>
      <c r="H805" s="569"/>
    </row>
    <row r="806" spans="1:8" ht="16.5" customHeight="1" x14ac:dyDescent="0.25">
      <c r="A806" s="994">
        <v>4</v>
      </c>
      <c r="B806" s="991" t="s">
        <v>53</v>
      </c>
      <c r="C806" s="991" t="s">
        <v>191</v>
      </c>
      <c r="D806" s="993" t="s">
        <v>917</v>
      </c>
      <c r="E806" s="993" t="s">
        <v>917</v>
      </c>
      <c r="F806" s="993" t="s">
        <v>917</v>
      </c>
      <c r="G806" s="995" t="s">
        <v>441</v>
      </c>
      <c r="H806" s="569"/>
    </row>
    <row r="807" spans="1:8" ht="16.5" x14ac:dyDescent="0.25">
      <c r="A807" s="994">
        <v>4</v>
      </c>
      <c r="B807" s="991" t="s">
        <v>53</v>
      </c>
      <c r="C807" s="991" t="s">
        <v>190</v>
      </c>
      <c r="D807" s="994">
        <v>5</v>
      </c>
      <c r="E807" s="991">
        <v>1709.77</v>
      </c>
      <c r="F807" s="991" t="s">
        <v>442</v>
      </c>
      <c r="G807" s="995" t="s">
        <v>441</v>
      </c>
      <c r="H807" s="569"/>
    </row>
    <row r="808" spans="1:8" ht="16.5" x14ac:dyDescent="0.25">
      <c r="A808" s="994">
        <v>4</v>
      </c>
      <c r="B808" s="991" t="s">
        <v>53</v>
      </c>
      <c r="C808" s="991" t="s">
        <v>189</v>
      </c>
      <c r="D808" s="994">
        <v>8</v>
      </c>
      <c r="E808" s="991">
        <v>1749.5500000000002</v>
      </c>
      <c r="F808" s="991" t="s">
        <v>443</v>
      </c>
      <c r="G808" s="995" t="s">
        <v>441</v>
      </c>
      <c r="H808" s="569"/>
    </row>
    <row r="809" spans="1:8" ht="16.5" x14ac:dyDescent="0.25">
      <c r="A809" s="994">
        <v>4</v>
      </c>
      <c r="B809" s="991" t="s">
        <v>53</v>
      </c>
      <c r="C809" s="991" t="s">
        <v>193</v>
      </c>
      <c r="D809" s="993" t="s">
        <v>917</v>
      </c>
      <c r="E809" s="993" t="s">
        <v>917</v>
      </c>
      <c r="F809" s="993" t="s">
        <v>917</v>
      </c>
      <c r="G809" s="995" t="s">
        <v>441</v>
      </c>
      <c r="H809" s="569"/>
    </row>
    <row r="810" spans="1:8" ht="16.5" x14ac:dyDescent="0.25">
      <c r="A810" s="994">
        <v>4</v>
      </c>
      <c r="B810" s="991" t="s">
        <v>53</v>
      </c>
      <c r="C810" s="991" t="s">
        <v>282</v>
      </c>
      <c r="D810" s="993" t="s">
        <v>917</v>
      </c>
      <c r="E810" s="993" t="s">
        <v>917</v>
      </c>
      <c r="F810" s="993" t="s">
        <v>917</v>
      </c>
      <c r="G810" s="995" t="s">
        <v>441</v>
      </c>
      <c r="H810" s="569"/>
    </row>
    <row r="811" spans="1:8" ht="16.5" x14ac:dyDescent="0.25">
      <c r="A811" s="994">
        <v>4</v>
      </c>
      <c r="B811" s="991" t="s">
        <v>53</v>
      </c>
      <c r="C811" s="991" t="s">
        <v>243</v>
      </c>
      <c r="D811" s="993" t="s">
        <v>917</v>
      </c>
      <c r="E811" s="993" t="s">
        <v>917</v>
      </c>
      <c r="F811" s="993" t="s">
        <v>917</v>
      </c>
      <c r="G811" s="995" t="s">
        <v>441</v>
      </c>
      <c r="H811" s="569"/>
    </row>
    <row r="812" spans="1:8" ht="16.5" x14ac:dyDescent="0.25">
      <c r="A812" s="994">
        <v>4</v>
      </c>
      <c r="B812" s="991" t="s">
        <v>53</v>
      </c>
      <c r="C812" s="991" t="s">
        <v>200</v>
      </c>
      <c r="D812" s="994">
        <v>19</v>
      </c>
      <c r="E812" s="993" t="s">
        <v>917</v>
      </c>
      <c r="F812" s="993" t="s">
        <v>917</v>
      </c>
      <c r="G812" s="995" t="s">
        <v>441</v>
      </c>
      <c r="H812" s="569"/>
    </row>
    <row r="813" spans="1:8" ht="16.5" x14ac:dyDescent="0.25">
      <c r="A813" s="994">
        <v>4</v>
      </c>
      <c r="B813" s="991" t="s">
        <v>53</v>
      </c>
      <c r="C813" s="991" t="s">
        <v>203</v>
      </c>
      <c r="D813" s="994">
        <v>57</v>
      </c>
      <c r="E813" s="993" t="s">
        <v>917</v>
      </c>
      <c r="F813" s="993" t="s">
        <v>917</v>
      </c>
      <c r="G813" s="995" t="s">
        <v>441</v>
      </c>
      <c r="H813" s="569"/>
    </row>
    <row r="814" spans="1:8" ht="16.5" x14ac:dyDescent="0.25">
      <c r="A814" s="994">
        <v>4</v>
      </c>
      <c r="B814" s="991" t="s">
        <v>60</v>
      </c>
      <c r="C814" s="991" t="s">
        <v>191</v>
      </c>
      <c r="D814" s="993" t="s">
        <v>917</v>
      </c>
      <c r="E814" s="993" t="s">
        <v>917</v>
      </c>
      <c r="F814" s="993" t="s">
        <v>917</v>
      </c>
      <c r="G814" s="995" t="s">
        <v>444</v>
      </c>
      <c r="H814" s="569"/>
    </row>
    <row r="815" spans="1:8" ht="16.5" x14ac:dyDescent="0.25">
      <c r="A815" s="994">
        <v>4</v>
      </c>
      <c r="B815" s="991" t="s">
        <v>60</v>
      </c>
      <c r="C815" s="991" t="s">
        <v>190</v>
      </c>
      <c r="D815" s="994">
        <v>6</v>
      </c>
      <c r="E815" s="991">
        <v>2036.09</v>
      </c>
      <c r="F815" s="991" t="s">
        <v>446</v>
      </c>
      <c r="G815" s="995" t="s">
        <v>444</v>
      </c>
      <c r="H815" s="569"/>
    </row>
    <row r="816" spans="1:8" ht="16.5" x14ac:dyDescent="0.25">
      <c r="A816" s="994">
        <v>4</v>
      </c>
      <c r="B816" s="991" t="s">
        <v>60</v>
      </c>
      <c r="C816" s="991" t="s">
        <v>189</v>
      </c>
      <c r="D816" s="994">
        <v>6</v>
      </c>
      <c r="E816" s="991">
        <v>1598.18</v>
      </c>
      <c r="F816" s="991" t="s">
        <v>447</v>
      </c>
      <c r="G816" s="995" t="s">
        <v>444</v>
      </c>
      <c r="H816" s="569"/>
    </row>
    <row r="817" spans="1:8" ht="16.5" x14ac:dyDescent="0.25">
      <c r="A817" s="994">
        <v>4</v>
      </c>
      <c r="B817" s="991" t="s">
        <v>60</v>
      </c>
      <c r="C817" s="991" t="s">
        <v>193</v>
      </c>
      <c r="D817" s="993" t="s">
        <v>917</v>
      </c>
      <c r="E817" s="993" t="s">
        <v>917</v>
      </c>
      <c r="F817" s="993" t="s">
        <v>917</v>
      </c>
      <c r="G817" s="995" t="s">
        <v>444</v>
      </c>
      <c r="H817" s="569"/>
    </row>
    <row r="818" spans="1:8" ht="16.5" x14ac:dyDescent="0.25">
      <c r="A818" s="994">
        <v>4</v>
      </c>
      <c r="B818" s="991" t="s">
        <v>60</v>
      </c>
      <c r="C818" s="991" t="s">
        <v>282</v>
      </c>
      <c r="D818" s="993" t="s">
        <v>917</v>
      </c>
      <c r="E818" s="993" t="s">
        <v>917</v>
      </c>
      <c r="F818" s="993" t="s">
        <v>917</v>
      </c>
      <c r="G818" s="995" t="s">
        <v>444</v>
      </c>
      <c r="H818" s="569"/>
    </row>
    <row r="819" spans="1:8" ht="16.5" x14ac:dyDescent="0.25">
      <c r="A819" s="994">
        <v>4</v>
      </c>
      <c r="B819" s="991" t="s">
        <v>60</v>
      </c>
      <c r="C819" s="991" t="s">
        <v>243</v>
      </c>
      <c r="D819" s="993" t="s">
        <v>917</v>
      </c>
      <c r="E819" s="993" t="s">
        <v>917</v>
      </c>
      <c r="F819" s="993" t="s">
        <v>917</v>
      </c>
      <c r="G819" s="995" t="s">
        <v>444</v>
      </c>
      <c r="H819" s="569"/>
    </row>
    <row r="820" spans="1:8" ht="16.5" x14ac:dyDescent="0.25">
      <c r="A820" s="994">
        <v>4</v>
      </c>
      <c r="B820" s="991" t="s">
        <v>60</v>
      </c>
      <c r="C820" s="991" t="s">
        <v>200</v>
      </c>
      <c r="D820" s="994">
        <v>21</v>
      </c>
      <c r="E820" s="993" t="s">
        <v>917</v>
      </c>
      <c r="F820" s="993" t="s">
        <v>917</v>
      </c>
      <c r="G820" s="995" t="s">
        <v>444</v>
      </c>
      <c r="H820" s="569"/>
    </row>
    <row r="821" spans="1:8" ht="16.5" x14ac:dyDescent="0.25">
      <c r="A821" s="994">
        <v>4</v>
      </c>
      <c r="B821" s="991" t="s">
        <v>60</v>
      </c>
      <c r="C821" s="991" t="s">
        <v>203</v>
      </c>
      <c r="D821" s="994">
        <v>77</v>
      </c>
      <c r="E821" s="993" t="s">
        <v>917</v>
      </c>
      <c r="F821" s="993" t="s">
        <v>917</v>
      </c>
      <c r="G821" s="995" t="s">
        <v>444</v>
      </c>
      <c r="H821" s="569"/>
    </row>
    <row r="822" spans="1:8" ht="16.5" customHeight="1" x14ac:dyDescent="0.25">
      <c r="A822" s="994">
        <v>4</v>
      </c>
      <c r="B822" s="991" t="s">
        <v>65</v>
      </c>
      <c r="C822" s="991" t="s">
        <v>191</v>
      </c>
      <c r="D822" s="993" t="s">
        <v>917</v>
      </c>
      <c r="E822" s="993" t="s">
        <v>917</v>
      </c>
      <c r="F822" s="993" t="s">
        <v>917</v>
      </c>
      <c r="G822" s="995" t="s">
        <v>445</v>
      </c>
      <c r="H822" s="569"/>
    </row>
    <row r="823" spans="1:8" ht="16.5" x14ac:dyDescent="0.25">
      <c r="A823" s="994">
        <v>4</v>
      </c>
      <c r="B823" s="991" t="s">
        <v>65</v>
      </c>
      <c r="C823" s="991" t="s">
        <v>190</v>
      </c>
      <c r="D823" s="994">
        <v>6</v>
      </c>
      <c r="E823" s="991">
        <v>2172.2400000000002</v>
      </c>
      <c r="F823" s="991" t="s">
        <v>448</v>
      </c>
      <c r="G823" s="995" t="s">
        <v>445</v>
      </c>
      <c r="H823" s="569"/>
    </row>
    <row r="824" spans="1:8" ht="16.5" x14ac:dyDescent="0.25">
      <c r="A824" s="994">
        <v>4</v>
      </c>
      <c r="B824" s="991" t="s">
        <v>65</v>
      </c>
      <c r="C824" s="991" t="s">
        <v>189</v>
      </c>
      <c r="D824" s="994">
        <v>7</v>
      </c>
      <c r="E824" s="991">
        <v>2122.9899999999998</v>
      </c>
      <c r="F824" s="991" t="s">
        <v>449</v>
      </c>
      <c r="G824" s="995" t="s">
        <v>445</v>
      </c>
      <c r="H824" s="569"/>
    </row>
    <row r="825" spans="1:8" ht="16.5" x14ac:dyDescent="0.25">
      <c r="A825" s="994">
        <v>4</v>
      </c>
      <c r="B825" s="991" t="s">
        <v>65</v>
      </c>
      <c r="C825" s="991" t="s">
        <v>193</v>
      </c>
      <c r="D825" s="993" t="s">
        <v>917</v>
      </c>
      <c r="E825" s="993" t="s">
        <v>917</v>
      </c>
      <c r="F825" s="993" t="s">
        <v>917</v>
      </c>
      <c r="G825" s="995" t="s">
        <v>445</v>
      </c>
      <c r="H825" s="569"/>
    </row>
    <row r="826" spans="1:8" ht="16.5" x14ac:dyDescent="0.25">
      <c r="A826" s="994">
        <v>4</v>
      </c>
      <c r="B826" s="991" t="s">
        <v>65</v>
      </c>
      <c r="C826" s="991" t="s">
        <v>282</v>
      </c>
      <c r="D826" s="993" t="s">
        <v>917</v>
      </c>
      <c r="E826" s="993" t="s">
        <v>917</v>
      </c>
      <c r="F826" s="993" t="s">
        <v>917</v>
      </c>
      <c r="G826" s="995" t="s">
        <v>445</v>
      </c>
      <c r="H826" s="569"/>
    </row>
    <row r="827" spans="1:8" ht="16.5" x14ac:dyDescent="0.25">
      <c r="A827" s="994">
        <v>4</v>
      </c>
      <c r="B827" s="991" t="s">
        <v>65</v>
      </c>
      <c r="C827" s="991" t="s">
        <v>243</v>
      </c>
      <c r="D827" s="993" t="s">
        <v>917</v>
      </c>
      <c r="E827" s="993" t="s">
        <v>917</v>
      </c>
      <c r="F827" s="993" t="s">
        <v>917</v>
      </c>
      <c r="G827" s="995" t="s">
        <v>445</v>
      </c>
      <c r="H827" s="569"/>
    </row>
    <row r="828" spans="1:8" ht="16.5" x14ac:dyDescent="0.25">
      <c r="A828" s="994">
        <v>4</v>
      </c>
      <c r="B828" s="991" t="s">
        <v>65</v>
      </c>
      <c r="C828" s="991" t="s">
        <v>200</v>
      </c>
      <c r="D828" s="994">
        <v>21</v>
      </c>
      <c r="E828" s="993" t="s">
        <v>917</v>
      </c>
      <c r="F828" s="993" t="s">
        <v>917</v>
      </c>
      <c r="G828" s="995" t="s">
        <v>445</v>
      </c>
      <c r="H828" s="569"/>
    </row>
    <row r="829" spans="1:8" ht="16.5" x14ac:dyDescent="0.25">
      <c r="A829" s="994">
        <v>4</v>
      </c>
      <c r="B829" s="991" t="s">
        <v>65</v>
      </c>
      <c r="C829" s="991" t="s">
        <v>203</v>
      </c>
      <c r="D829" s="994">
        <v>84</v>
      </c>
      <c r="E829" s="993" t="s">
        <v>917</v>
      </c>
      <c r="F829" s="993" t="s">
        <v>917</v>
      </c>
      <c r="G829" s="995" t="s">
        <v>445</v>
      </c>
      <c r="H829" s="569"/>
    </row>
    <row r="830" spans="1:8" ht="16.5" customHeight="1" x14ac:dyDescent="0.25">
      <c r="A830" s="994">
        <v>5</v>
      </c>
      <c r="B830" s="991" t="s">
        <v>15</v>
      </c>
      <c r="C830" s="991" t="s">
        <v>191</v>
      </c>
      <c r="D830" s="993" t="s">
        <v>917</v>
      </c>
      <c r="E830" s="993" t="s">
        <v>917</v>
      </c>
      <c r="F830" s="993" t="s">
        <v>917</v>
      </c>
      <c r="G830" s="995" t="s">
        <v>452</v>
      </c>
      <c r="H830" s="569"/>
    </row>
    <row r="831" spans="1:8" ht="33" x14ac:dyDescent="0.25">
      <c r="A831" s="994">
        <v>5</v>
      </c>
      <c r="B831" s="991" t="s">
        <v>15</v>
      </c>
      <c r="C831" s="991" t="s">
        <v>190</v>
      </c>
      <c r="D831" s="994">
        <v>10</v>
      </c>
      <c r="E831" s="991">
        <v>1631.44</v>
      </c>
      <c r="F831" s="991" t="s">
        <v>453</v>
      </c>
      <c r="G831" s="995" t="s">
        <v>452</v>
      </c>
      <c r="H831" s="569"/>
    </row>
    <row r="832" spans="1:8" ht="16.5" x14ac:dyDescent="0.25">
      <c r="A832" s="994">
        <v>5</v>
      </c>
      <c r="B832" s="991" t="s">
        <v>15</v>
      </c>
      <c r="C832" s="991" t="s">
        <v>189</v>
      </c>
      <c r="D832" s="994">
        <v>2</v>
      </c>
      <c r="E832" s="991">
        <v>590.19000000000005</v>
      </c>
      <c r="F832" s="991" t="s">
        <v>454</v>
      </c>
      <c r="G832" s="995" t="s">
        <v>452</v>
      </c>
      <c r="H832" s="569"/>
    </row>
    <row r="833" spans="1:8" ht="16.5" x14ac:dyDescent="0.25">
      <c r="A833" s="994">
        <v>5</v>
      </c>
      <c r="B833" s="991" t="s">
        <v>15</v>
      </c>
      <c r="C833" s="991" t="s">
        <v>193</v>
      </c>
      <c r="D833" s="993" t="s">
        <v>917</v>
      </c>
      <c r="E833" s="993" t="s">
        <v>917</v>
      </c>
      <c r="F833" s="993" t="s">
        <v>917</v>
      </c>
      <c r="G833" s="995" t="s">
        <v>452</v>
      </c>
      <c r="H833" s="569"/>
    </row>
    <row r="834" spans="1:8" ht="16.5" x14ac:dyDescent="0.25">
      <c r="A834" s="994">
        <v>5</v>
      </c>
      <c r="B834" s="991" t="s">
        <v>15</v>
      </c>
      <c r="C834" s="991" t="s">
        <v>282</v>
      </c>
      <c r="D834" s="993" t="s">
        <v>917</v>
      </c>
      <c r="E834" s="993" t="s">
        <v>917</v>
      </c>
      <c r="F834" s="993" t="s">
        <v>917</v>
      </c>
      <c r="G834" s="995" t="s">
        <v>452</v>
      </c>
      <c r="H834" s="569"/>
    </row>
    <row r="835" spans="1:8" ht="16.5" x14ac:dyDescent="0.25">
      <c r="A835" s="994">
        <v>5</v>
      </c>
      <c r="B835" s="991" t="s">
        <v>15</v>
      </c>
      <c r="C835" s="991" t="s">
        <v>243</v>
      </c>
      <c r="D835" s="993" t="s">
        <v>917</v>
      </c>
      <c r="E835" s="993" t="s">
        <v>917</v>
      </c>
      <c r="F835" s="993" t="s">
        <v>917</v>
      </c>
      <c r="G835" s="995" t="s">
        <v>452</v>
      </c>
      <c r="H835" s="569"/>
    </row>
    <row r="836" spans="1:8" ht="16.5" x14ac:dyDescent="0.25">
      <c r="A836" s="994">
        <v>5</v>
      </c>
      <c r="B836" s="991" t="s">
        <v>15</v>
      </c>
      <c r="C836" s="991" t="s">
        <v>200</v>
      </c>
      <c r="D836" s="994">
        <v>9</v>
      </c>
      <c r="E836" s="993" t="s">
        <v>917</v>
      </c>
      <c r="F836" s="993" t="s">
        <v>917</v>
      </c>
      <c r="G836" s="995" t="s">
        <v>452</v>
      </c>
      <c r="H836" s="569"/>
    </row>
    <row r="837" spans="1:8" ht="16.5" x14ac:dyDescent="0.25">
      <c r="A837" s="994">
        <v>5</v>
      </c>
      <c r="B837" s="991" t="s">
        <v>15</v>
      </c>
      <c r="C837" s="991" t="s">
        <v>203</v>
      </c>
      <c r="D837" s="994">
        <v>46</v>
      </c>
      <c r="E837" s="993" t="s">
        <v>917</v>
      </c>
      <c r="F837" s="993" t="s">
        <v>917</v>
      </c>
      <c r="G837" s="995" t="s">
        <v>452</v>
      </c>
      <c r="H837" s="569"/>
    </row>
    <row r="838" spans="1:8" ht="16.5" customHeight="1" x14ac:dyDescent="0.25">
      <c r="A838" s="994">
        <v>5</v>
      </c>
      <c r="B838" s="991" t="s">
        <v>22</v>
      </c>
      <c r="C838" s="991" t="s">
        <v>191</v>
      </c>
      <c r="D838" s="993" t="s">
        <v>917</v>
      </c>
      <c r="E838" s="993" t="s">
        <v>917</v>
      </c>
      <c r="F838" s="993" t="s">
        <v>917</v>
      </c>
      <c r="G838" s="995" t="s">
        <v>455</v>
      </c>
      <c r="H838" s="569"/>
    </row>
    <row r="839" spans="1:8" ht="16.5" x14ac:dyDescent="0.25">
      <c r="A839" s="994">
        <v>5</v>
      </c>
      <c r="B839" s="991" t="s">
        <v>22</v>
      </c>
      <c r="C839" s="991" t="s">
        <v>190</v>
      </c>
      <c r="D839" s="994">
        <v>3</v>
      </c>
      <c r="E839" s="991">
        <v>251.37</v>
      </c>
      <c r="F839" s="991" t="s">
        <v>456</v>
      </c>
      <c r="G839" s="995" t="s">
        <v>455</v>
      </c>
      <c r="H839" s="569"/>
    </row>
    <row r="840" spans="1:8" ht="16.5" x14ac:dyDescent="0.25">
      <c r="A840" s="994">
        <v>5</v>
      </c>
      <c r="B840" s="991" t="s">
        <v>22</v>
      </c>
      <c r="C840" s="991" t="s">
        <v>189</v>
      </c>
      <c r="D840" s="994">
        <v>5</v>
      </c>
      <c r="E840" s="991">
        <v>373.04999999999995</v>
      </c>
      <c r="F840" s="991" t="s">
        <v>457</v>
      </c>
      <c r="G840" s="995" t="s">
        <v>455</v>
      </c>
      <c r="H840" s="569"/>
    </row>
    <row r="841" spans="1:8" ht="16.5" x14ac:dyDescent="0.25">
      <c r="A841" s="994">
        <v>5</v>
      </c>
      <c r="B841" s="991" t="s">
        <v>22</v>
      </c>
      <c r="C841" s="991" t="s">
        <v>193</v>
      </c>
      <c r="D841" s="993" t="s">
        <v>917</v>
      </c>
      <c r="E841" s="993" t="s">
        <v>917</v>
      </c>
      <c r="F841" s="993" t="s">
        <v>917</v>
      </c>
      <c r="G841" s="995" t="s">
        <v>455</v>
      </c>
      <c r="H841" s="569"/>
    </row>
    <row r="842" spans="1:8" ht="16.5" x14ac:dyDescent="0.25">
      <c r="A842" s="994">
        <v>5</v>
      </c>
      <c r="B842" s="991" t="s">
        <v>22</v>
      </c>
      <c r="C842" s="991" t="s">
        <v>282</v>
      </c>
      <c r="D842" s="993" t="s">
        <v>917</v>
      </c>
      <c r="E842" s="993" t="s">
        <v>917</v>
      </c>
      <c r="F842" s="993" t="s">
        <v>917</v>
      </c>
      <c r="G842" s="995" t="s">
        <v>455</v>
      </c>
      <c r="H842" s="569"/>
    </row>
    <row r="843" spans="1:8" ht="16.5" x14ac:dyDescent="0.25">
      <c r="A843" s="994">
        <v>5</v>
      </c>
      <c r="B843" s="991" t="s">
        <v>22</v>
      </c>
      <c r="C843" s="991" t="s">
        <v>243</v>
      </c>
      <c r="D843" s="993" t="s">
        <v>917</v>
      </c>
      <c r="E843" s="993" t="s">
        <v>917</v>
      </c>
      <c r="F843" s="993" t="s">
        <v>917</v>
      </c>
      <c r="G843" s="995" t="s">
        <v>455</v>
      </c>
      <c r="H843" s="569"/>
    </row>
    <row r="844" spans="1:8" ht="16.5" x14ac:dyDescent="0.25">
      <c r="A844" s="994">
        <v>5</v>
      </c>
      <c r="B844" s="991" t="s">
        <v>22</v>
      </c>
      <c r="C844" s="991" t="s">
        <v>200</v>
      </c>
      <c r="D844" s="994">
        <v>6</v>
      </c>
      <c r="E844" s="993" t="s">
        <v>917</v>
      </c>
      <c r="F844" s="993" t="s">
        <v>917</v>
      </c>
      <c r="G844" s="995" t="s">
        <v>455</v>
      </c>
      <c r="H844" s="569"/>
    </row>
    <row r="845" spans="1:8" ht="16.5" x14ac:dyDescent="0.25">
      <c r="A845" s="994">
        <v>5</v>
      </c>
      <c r="B845" s="991" t="s">
        <v>22</v>
      </c>
      <c r="C845" s="991" t="s">
        <v>203</v>
      </c>
      <c r="D845" s="994">
        <v>20</v>
      </c>
      <c r="E845" s="993" t="s">
        <v>917</v>
      </c>
      <c r="F845" s="993" t="s">
        <v>917</v>
      </c>
      <c r="G845" s="995" t="s">
        <v>455</v>
      </c>
      <c r="H845" s="569"/>
    </row>
    <row r="846" spans="1:8" ht="16.5" customHeight="1" x14ac:dyDescent="0.25">
      <c r="A846" s="994">
        <v>5</v>
      </c>
      <c r="B846" s="991" t="s">
        <v>27</v>
      </c>
      <c r="C846" s="991" t="s">
        <v>191</v>
      </c>
      <c r="D846" s="993" t="s">
        <v>917</v>
      </c>
      <c r="E846" s="993" t="s">
        <v>917</v>
      </c>
      <c r="F846" s="993" t="s">
        <v>917</v>
      </c>
      <c r="G846" s="995" t="s">
        <v>461</v>
      </c>
      <c r="H846" s="569"/>
    </row>
    <row r="847" spans="1:8" ht="33" x14ac:dyDescent="0.25">
      <c r="A847" s="994">
        <v>5</v>
      </c>
      <c r="B847" s="991" t="s">
        <v>27</v>
      </c>
      <c r="C847" s="991" t="s">
        <v>190</v>
      </c>
      <c r="D847" s="994">
        <v>11</v>
      </c>
      <c r="E847" s="991">
        <v>5448.1799999999994</v>
      </c>
      <c r="F847" s="991" t="s">
        <v>462</v>
      </c>
      <c r="G847" s="995" t="s">
        <v>461</v>
      </c>
      <c r="H847" s="569"/>
    </row>
    <row r="848" spans="1:8" ht="49.5" x14ac:dyDescent="0.25">
      <c r="A848" s="994">
        <v>5</v>
      </c>
      <c r="B848" s="991" t="s">
        <v>27</v>
      </c>
      <c r="C848" s="991" t="s">
        <v>189</v>
      </c>
      <c r="D848" s="994">
        <v>19</v>
      </c>
      <c r="E848" s="991">
        <v>7602.0500000000011</v>
      </c>
      <c r="F848" s="991" t="s">
        <v>463</v>
      </c>
      <c r="G848" s="995" t="s">
        <v>461</v>
      </c>
      <c r="H848" s="569"/>
    </row>
    <row r="849" spans="1:8" ht="16.5" x14ac:dyDescent="0.25">
      <c r="A849" s="994">
        <v>5</v>
      </c>
      <c r="B849" s="991" t="s">
        <v>27</v>
      </c>
      <c r="C849" s="991" t="s">
        <v>193</v>
      </c>
      <c r="D849" s="993" t="s">
        <v>917</v>
      </c>
      <c r="E849" s="993" t="s">
        <v>917</v>
      </c>
      <c r="F849" s="993" t="s">
        <v>917</v>
      </c>
      <c r="G849" s="995" t="s">
        <v>461</v>
      </c>
      <c r="H849" s="569"/>
    </row>
    <row r="850" spans="1:8" ht="16.5" x14ac:dyDescent="0.25">
      <c r="A850" s="994">
        <v>5</v>
      </c>
      <c r="B850" s="991" t="s">
        <v>27</v>
      </c>
      <c r="C850" s="991" t="s">
        <v>282</v>
      </c>
      <c r="D850" s="993" t="s">
        <v>917</v>
      </c>
      <c r="E850" s="993" t="s">
        <v>917</v>
      </c>
      <c r="F850" s="993" t="s">
        <v>917</v>
      </c>
      <c r="G850" s="995" t="s">
        <v>461</v>
      </c>
      <c r="H850" s="569"/>
    </row>
    <row r="851" spans="1:8" ht="16.5" x14ac:dyDescent="0.25">
      <c r="A851" s="994">
        <v>5</v>
      </c>
      <c r="B851" s="991" t="s">
        <v>27</v>
      </c>
      <c r="C851" s="991" t="s">
        <v>243</v>
      </c>
      <c r="D851" s="993" t="s">
        <v>917</v>
      </c>
      <c r="E851" s="993" t="s">
        <v>917</v>
      </c>
      <c r="F851" s="993" t="s">
        <v>917</v>
      </c>
      <c r="G851" s="995" t="s">
        <v>461</v>
      </c>
      <c r="H851" s="569"/>
    </row>
    <row r="852" spans="1:8" ht="16.5" x14ac:dyDescent="0.25">
      <c r="A852" s="994">
        <v>5</v>
      </c>
      <c r="B852" s="991" t="s">
        <v>27</v>
      </c>
      <c r="C852" s="991" t="s">
        <v>200</v>
      </c>
      <c r="D852" s="994">
        <v>76</v>
      </c>
      <c r="E852" s="993" t="s">
        <v>917</v>
      </c>
      <c r="F852" s="993" t="s">
        <v>917</v>
      </c>
      <c r="G852" s="995" t="s">
        <v>461</v>
      </c>
      <c r="H852" s="569"/>
    </row>
    <row r="853" spans="1:8" ht="16.5" x14ac:dyDescent="0.25">
      <c r="A853" s="994">
        <v>5</v>
      </c>
      <c r="B853" s="991" t="s">
        <v>27</v>
      </c>
      <c r="C853" s="991" t="s">
        <v>201</v>
      </c>
      <c r="D853" s="994">
        <v>313</v>
      </c>
      <c r="E853" s="993" t="s">
        <v>917</v>
      </c>
      <c r="F853" s="993" t="s">
        <v>917</v>
      </c>
      <c r="G853" s="995" t="s">
        <v>461</v>
      </c>
      <c r="H853" s="569"/>
    </row>
    <row r="854" spans="1:8" ht="16.5" customHeight="1" x14ac:dyDescent="0.25">
      <c r="A854" s="994">
        <v>5</v>
      </c>
      <c r="B854" s="991" t="s">
        <v>33</v>
      </c>
      <c r="C854" s="991" t="s">
        <v>191</v>
      </c>
      <c r="D854" s="993" t="s">
        <v>917</v>
      </c>
      <c r="E854" s="993" t="s">
        <v>917</v>
      </c>
      <c r="F854" s="993" t="s">
        <v>917</v>
      </c>
      <c r="G854" s="995" t="s">
        <v>464</v>
      </c>
      <c r="H854" s="569"/>
    </row>
    <row r="855" spans="1:8" ht="16.5" x14ac:dyDescent="0.25">
      <c r="A855" s="994">
        <v>5</v>
      </c>
      <c r="B855" s="991" t="s">
        <v>33</v>
      </c>
      <c r="C855" s="991" t="s">
        <v>190</v>
      </c>
      <c r="D855" s="994">
        <v>4</v>
      </c>
      <c r="E855" s="991">
        <v>1281.76</v>
      </c>
      <c r="F855" s="991" t="s">
        <v>465</v>
      </c>
      <c r="G855" s="995" t="s">
        <v>464</v>
      </c>
      <c r="H855" s="569"/>
    </row>
    <row r="856" spans="1:8" ht="16.5" x14ac:dyDescent="0.25">
      <c r="A856" s="994">
        <v>5</v>
      </c>
      <c r="B856" s="991" t="s">
        <v>33</v>
      </c>
      <c r="C856" s="991" t="s">
        <v>189</v>
      </c>
      <c r="D856" s="994">
        <v>7</v>
      </c>
      <c r="E856" s="991">
        <v>538.74</v>
      </c>
      <c r="F856" s="991" t="s">
        <v>469</v>
      </c>
      <c r="G856" s="995" t="s">
        <v>464</v>
      </c>
      <c r="H856" s="569"/>
    </row>
    <row r="857" spans="1:8" ht="16.5" x14ac:dyDescent="0.25">
      <c r="A857" s="994">
        <v>5</v>
      </c>
      <c r="B857" s="991" t="s">
        <v>33</v>
      </c>
      <c r="C857" s="991" t="s">
        <v>193</v>
      </c>
      <c r="D857" s="993" t="s">
        <v>917</v>
      </c>
      <c r="E857" s="993" t="s">
        <v>917</v>
      </c>
      <c r="F857" s="993" t="s">
        <v>917</v>
      </c>
      <c r="G857" s="995" t="s">
        <v>464</v>
      </c>
      <c r="H857" s="569"/>
    </row>
    <row r="858" spans="1:8" ht="16.5" x14ac:dyDescent="0.25">
      <c r="A858" s="994">
        <v>5</v>
      </c>
      <c r="B858" s="991" t="s">
        <v>33</v>
      </c>
      <c r="C858" s="991" t="s">
        <v>282</v>
      </c>
      <c r="D858" s="993" t="s">
        <v>917</v>
      </c>
      <c r="E858" s="993" t="s">
        <v>917</v>
      </c>
      <c r="F858" s="993" t="s">
        <v>917</v>
      </c>
      <c r="G858" s="995" t="s">
        <v>464</v>
      </c>
      <c r="H858" s="569"/>
    </row>
    <row r="859" spans="1:8" ht="16.5" x14ac:dyDescent="0.25">
      <c r="A859" s="994">
        <v>5</v>
      </c>
      <c r="B859" s="991" t="s">
        <v>33</v>
      </c>
      <c r="C859" s="991" t="s">
        <v>243</v>
      </c>
      <c r="D859" s="993" t="s">
        <v>917</v>
      </c>
      <c r="E859" s="993" t="s">
        <v>917</v>
      </c>
      <c r="F859" s="993" t="s">
        <v>917</v>
      </c>
      <c r="G859" s="995" t="s">
        <v>464</v>
      </c>
      <c r="H859" s="569"/>
    </row>
    <row r="860" spans="1:8" ht="16.5" x14ac:dyDescent="0.25">
      <c r="A860" s="994">
        <v>5</v>
      </c>
      <c r="B860" s="991" t="s">
        <v>33</v>
      </c>
      <c r="C860" s="991" t="s">
        <v>200</v>
      </c>
      <c r="D860" s="994">
        <v>11</v>
      </c>
      <c r="E860" s="993" t="s">
        <v>917</v>
      </c>
      <c r="F860" s="993" t="s">
        <v>917</v>
      </c>
      <c r="G860" s="995" t="s">
        <v>464</v>
      </c>
      <c r="H860" s="569"/>
    </row>
    <row r="861" spans="1:8" ht="16.5" x14ac:dyDescent="0.25">
      <c r="A861" s="994">
        <v>5</v>
      </c>
      <c r="B861" s="991" t="s">
        <v>33</v>
      </c>
      <c r="C861" s="991" t="s">
        <v>201</v>
      </c>
      <c r="D861" s="994">
        <v>22</v>
      </c>
      <c r="E861" s="993" t="s">
        <v>917</v>
      </c>
      <c r="F861" s="993" t="s">
        <v>917</v>
      </c>
      <c r="G861" s="995" t="s">
        <v>464</v>
      </c>
      <c r="H861" s="569"/>
    </row>
    <row r="862" spans="1:8" ht="16.5" customHeight="1" x14ac:dyDescent="0.25">
      <c r="A862" s="994">
        <v>5</v>
      </c>
      <c r="B862" s="991" t="s">
        <v>40</v>
      </c>
      <c r="C862" s="991" t="s">
        <v>191</v>
      </c>
      <c r="D862" s="993" t="s">
        <v>917</v>
      </c>
      <c r="E862" s="993" t="s">
        <v>917</v>
      </c>
      <c r="F862" s="993" t="s">
        <v>917</v>
      </c>
      <c r="G862" s="995" t="s">
        <v>466</v>
      </c>
      <c r="H862" s="569"/>
    </row>
    <row r="863" spans="1:8" ht="16.5" x14ac:dyDescent="0.25">
      <c r="A863" s="994">
        <v>5</v>
      </c>
      <c r="B863" s="991" t="s">
        <v>40</v>
      </c>
      <c r="C863" s="991" t="s">
        <v>190</v>
      </c>
      <c r="D863" s="994">
        <v>7</v>
      </c>
      <c r="E863" s="991">
        <v>1127.8500000000001</v>
      </c>
      <c r="F863" s="991" t="s">
        <v>468</v>
      </c>
      <c r="G863" s="995" t="s">
        <v>466</v>
      </c>
      <c r="H863" s="569"/>
    </row>
    <row r="864" spans="1:8" ht="16.5" x14ac:dyDescent="0.25">
      <c r="A864" s="994">
        <v>5</v>
      </c>
      <c r="B864" s="991" t="s">
        <v>40</v>
      </c>
      <c r="C864" s="991" t="s">
        <v>189</v>
      </c>
      <c r="D864" s="994">
        <v>5</v>
      </c>
      <c r="E864" s="991">
        <v>913.22</v>
      </c>
      <c r="F864" s="991" t="s">
        <v>467</v>
      </c>
      <c r="G864" s="995" t="s">
        <v>466</v>
      </c>
      <c r="H864" s="569"/>
    </row>
    <row r="865" spans="1:8" ht="16.5" x14ac:dyDescent="0.25">
      <c r="A865" s="994">
        <v>5</v>
      </c>
      <c r="B865" s="991" t="s">
        <v>40</v>
      </c>
      <c r="C865" s="991" t="s">
        <v>193</v>
      </c>
      <c r="D865" s="993" t="s">
        <v>917</v>
      </c>
      <c r="E865" s="993" t="s">
        <v>917</v>
      </c>
      <c r="F865" s="993" t="s">
        <v>917</v>
      </c>
      <c r="G865" s="995" t="s">
        <v>466</v>
      </c>
      <c r="H865" s="569"/>
    </row>
    <row r="866" spans="1:8" ht="16.5" x14ac:dyDescent="0.25">
      <c r="A866" s="994">
        <v>5</v>
      </c>
      <c r="B866" s="991" t="s">
        <v>40</v>
      </c>
      <c r="C866" s="991" t="s">
        <v>282</v>
      </c>
      <c r="D866" s="993" t="s">
        <v>917</v>
      </c>
      <c r="E866" s="993" t="s">
        <v>917</v>
      </c>
      <c r="F866" s="993" t="s">
        <v>917</v>
      </c>
      <c r="G866" s="995" t="s">
        <v>466</v>
      </c>
      <c r="H866" s="569"/>
    </row>
    <row r="867" spans="1:8" ht="16.5" x14ac:dyDescent="0.25">
      <c r="A867" s="994">
        <v>5</v>
      </c>
      <c r="B867" s="991" t="s">
        <v>40</v>
      </c>
      <c r="C867" s="991" t="s">
        <v>243</v>
      </c>
      <c r="D867" s="993" t="s">
        <v>917</v>
      </c>
      <c r="E867" s="993" t="s">
        <v>917</v>
      </c>
      <c r="F867" s="993" t="s">
        <v>917</v>
      </c>
      <c r="G867" s="995" t="s">
        <v>466</v>
      </c>
      <c r="H867" s="569"/>
    </row>
    <row r="868" spans="1:8" ht="16.5" x14ac:dyDescent="0.25">
      <c r="A868" s="994">
        <v>5</v>
      </c>
      <c r="B868" s="991" t="s">
        <v>40</v>
      </c>
      <c r="C868" s="991" t="s">
        <v>200</v>
      </c>
      <c r="D868" s="994">
        <v>16</v>
      </c>
      <c r="E868" s="993" t="s">
        <v>917</v>
      </c>
      <c r="F868" s="993" t="s">
        <v>917</v>
      </c>
      <c r="G868" s="995" t="s">
        <v>466</v>
      </c>
      <c r="H868" s="569"/>
    </row>
    <row r="869" spans="1:8" ht="16.5" x14ac:dyDescent="0.25">
      <c r="A869" s="994">
        <v>5</v>
      </c>
      <c r="B869" s="991" t="s">
        <v>40</v>
      </c>
      <c r="C869" s="991" t="s">
        <v>203</v>
      </c>
      <c r="D869" s="994">
        <v>42</v>
      </c>
      <c r="E869" s="993" t="s">
        <v>917</v>
      </c>
      <c r="F869" s="993" t="s">
        <v>917</v>
      </c>
      <c r="G869" s="995" t="s">
        <v>466</v>
      </c>
      <c r="H869" s="569"/>
    </row>
    <row r="870" spans="1:8" ht="16.5" customHeight="1" x14ac:dyDescent="0.25">
      <c r="A870" s="994">
        <v>5</v>
      </c>
      <c r="B870" s="991" t="s">
        <v>47</v>
      </c>
      <c r="C870" s="991" t="s">
        <v>191</v>
      </c>
      <c r="D870" s="993" t="s">
        <v>917</v>
      </c>
      <c r="E870" s="993" t="s">
        <v>917</v>
      </c>
      <c r="F870" s="993" t="s">
        <v>917</v>
      </c>
      <c r="G870" s="995" t="s">
        <v>472</v>
      </c>
      <c r="H870" s="569"/>
    </row>
    <row r="871" spans="1:8" ht="16.5" x14ac:dyDescent="0.25">
      <c r="A871" s="994">
        <v>5</v>
      </c>
      <c r="B871" s="991" t="s">
        <v>47</v>
      </c>
      <c r="C871" s="991" t="s">
        <v>190</v>
      </c>
      <c r="D871" s="994">
        <v>6</v>
      </c>
      <c r="E871" s="991">
        <v>854.32999999999993</v>
      </c>
      <c r="F871" s="991" t="s">
        <v>470</v>
      </c>
      <c r="G871" s="995" t="s">
        <v>472</v>
      </c>
      <c r="H871" s="569"/>
    </row>
    <row r="872" spans="1:8" ht="16.5" x14ac:dyDescent="0.25">
      <c r="A872" s="994">
        <v>5</v>
      </c>
      <c r="B872" s="991" t="s">
        <v>47</v>
      </c>
      <c r="C872" s="991" t="s">
        <v>189</v>
      </c>
      <c r="D872" s="994">
        <v>5</v>
      </c>
      <c r="E872" s="991">
        <v>530.73</v>
      </c>
      <c r="F872" s="991" t="s">
        <v>471</v>
      </c>
      <c r="G872" s="995" t="s">
        <v>472</v>
      </c>
      <c r="H872" s="569"/>
    </row>
    <row r="873" spans="1:8" ht="16.5" x14ac:dyDescent="0.25">
      <c r="A873" s="994">
        <v>5</v>
      </c>
      <c r="B873" s="991" t="s">
        <v>47</v>
      </c>
      <c r="C873" s="991" t="s">
        <v>193</v>
      </c>
      <c r="D873" s="993" t="s">
        <v>917</v>
      </c>
      <c r="E873" s="993" t="s">
        <v>917</v>
      </c>
      <c r="F873" s="993" t="s">
        <v>917</v>
      </c>
      <c r="G873" s="995" t="s">
        <v>472</v>
      </c>
      <c r="H873" s="569"/>
    </row>
    <row r="874" spans="1:8" ht="16.5" x14ac:dyDescent="0.25">
      <c r="A874" s="994">
        <v>5</v>
      </c>
      <c r="B874" s="991" t="s">
        <v>47</v>
      </c>
      <c r="C874" s="991" t="s">
        <v>282</v>
      </c>
      <c r="D874" s="993" t="s">
        <v>917</v>
      </c>
      <c r="E874" s="993" t="s">
        <v>917</v>
      </c>
      <c r="F874" s="993" t="s">
        <v>917</v>
      </c>
      <c r="G874" s="995" t="s">
        <v>472</v>
      </c>
      <c r="H874" s="569"/>
    </row>
    <row r="875" spans="1:8" ht="16.5" x14ac:dyDescent="0.25">
      <c r="A875" s="994">
        <v>5</v>
      </c>
      <c r="B875" s="991" t="s">
        <v>47</v>
      </c>
      <c r="C875" s="991" t="s">
        <v>243</v>
      </c>
      <c r="D875" s="993" t="s">
        <v>917</v>
      </c>
      <c r="E875" s="993" t="s">
        <v>917</v>
      </c>
      <c r="F875" s="993" t="s">
        <v>917</v>
      </c>
      <c r="G875" s="995" t="s">
        <v>472</v>
      </c>
      <c r="H875" s="569"/>
    </row>
    <row r="876" spans="1:8" ht="16.5" x14ac:dyDescent="0.25">
      <c r="A876" s="994">
        <v>5</v>
      </c>
      <c r="B876" s="991" t="s">
        <v>47</v>
      </c>
      <c r="C876" s="991" t="s">
        <v>200</v>
      </c>
      <c r="D876" s="994">
        <v>12</v>
      </c>
      <c r="E876" s="993" t="s">
        <v>917</v>
      </c>
      <c r="F876" s="993" t="s">
        <v>917</v>
      </c>
      <c r="G876" s="995" t="s">
        <v>472</v>
      </c>
      <c r="H876" s="569"/>
    </row>
    <row r="877" spans="1:8" ht="16.5" x14ac:dyDescent="0.25">
      <c r="A877" s="994">
        <v>5</v>
      </c>
      <c r="B877" s="991" t="s">
        <v>47</v>
      </c>
      <c r="C877" s="991" t="s">
        <v>203</v>
      </c>
      <c r="D877" s="994">
        <v>39</v>
      </c>
      <c r="E877" s="993" t="s">
        <v>917</v>
      </c>
      <c r="F877" s="993" t="s">
        <v>917</v>
      </c>
      <c r="G877" s="995" t="s">
        <v>472</v>
      </c>
      <c r="H877" s="569"/>
    </row>
    <row r="878" spans="1:8" ht="16.5" customHeight="1" x14ac:dyDescent="0.25">
      <c r="A878" s="994">
        <v>5</v>
      </c>
      <c r="B878" s="991" t="s">
        <v>54</v>
      </c>
      <c r="C878" s="991" t="s">
        <v>191</v>
      </c>
      <c r="D878" s="993" t="s">
        <v>917</v>
      </c>
      <c r="E878" s="993" t="s">
        <v>917</v>
      </c>
      <c r="F878" s="993" t="s">
        <v>917</v>
      </c>
      <c r="G878" s="995" t="s">
        <v>458</v>
      </c>
      <c r="H878" s="569"/>
    </row>
    <row r="879" spans="1:8" ht="16.5" x14ac:dyDescent="0.25">
      <c r="A879" s="994">
        <v>5</v>
      </c>
      <c r="B879" s="991" t="s">
        <v>54</v>
      </c>
      <c r="C879" s="991" t="s">
        <v>190</v>
      </c>
      <c r="D879" s="994">
        <v>6</v>
      </c>
      <c r="E879" s="991">
        <v>936.56000000000017</v>
      </c>
      <c r="F879" s="991" t="s">
        <v>459</v>
      </c>
      <c r="G879" s="995" t="s">
        <v>458</v>
      </c>
      <c r="H879" s="569"/>
    </row>
    <row r="880" spans="1:8" ht="16.5" x14ac:dyDescent="0.25">
      <c r="A880" s="994">
        <v>5</v>
      </c>
      <c r="B880" s="991" t="s">
        <v>54</v>
      </c>
      <c r="C880" s="991" t="s">
        <v>189</v>
      </c>
      <c r="D880" s="994">
        <v>5</v>
      </c>
      <c r="E880" s="991">
        <v>361.64</v>
      </c>
      <c r="F880" s="991" t="s">
        <v>460</v>
      </c>
      <c r="G880" s="995" t="s">
        <v>458</v>
      </c>
      <c r="H880" s="569"/>
    </row>
    <row r="881" spans="1:8" ht="16.5" x14ac:dyDescent="0.25">
      <c r="A881" s="994">
        <v>5</v>
      </c>
      <c r="B881" s="991" t="s">
        <v>54</v>
      </c>
      <c r="C881" s="991" t="s">
        <v>193</v>
      </c>
      <c r="D881" s="993" t="s">
        <v>917</v>
      </c>
      <c r="E881" s="993" t="s">
        <v>917</v>
      </c>
      <c r="F881" s="993" t="s">
        <v>917</v>
      </c>
      <c r="G881" s="995" t="s">
        <v>458</v>
      </c>
      <c r="H881" s="569"/>
    </row>
    <row r="882" spans="1:8" ht="16.5" x14ac:dyDescent="0.25">
      <c r="A882" s="994">
        <v>5</v>
      </c>
      <c r="B882" s="991" t="s">
        <v>54</v>
      </c>
      <c r="C882" s="991" t="s">
        <v>282</v>
      </c>
      <c r="D882" s="993" t="s">
        <v>917</v>
      </c>
      <c r="E882" s="993" t="s">
        <v>917</v>
      </c>
      <c r="F882" s="993" t="s">
        <v>917</v>
      </c>
      <c r="G882" s="995" t="s">
        <v>458</v>
      </c>
      <c r="H882" s="569"/>
    </row>
    <row r="883" spans="1:8" ht="16.5" x14ac:dyDescent="0.25">
      <c r="A883" s="994">
        <v>5</v>
      </c>
      <c r="B883" s="991" t="s">
        <v>54</v>
      </c>
      <c r="C883" s="991" t="s">
        <v>243</v>
      </c>
      <c r="D883" s="993" t="s">
        <v>917</v>
      </c>
      <c r="E883" s="993" t="s">
        <v>917</v>
      </c>
      <c r="F883" s="993" t="s">
        <v>917</v>
      </c>
      <c r="G883" s="995" t="s">
        <v>458</v>
      </c>
      <c r="H883" s="569"/>
    </row>
    <row r="884" spans="1:8" ht="16.5" x14ac:dyDescent="0.25">
      <c r="A884" s="994">
        <v>5</v>
      </c>
      <c r="B884" s="991" t="s">
        <v>54</v>
      </c>
      <c r="C884" s="991" t="s">
        <v>200</v>
      </c>
      <c r="D884" s="994">
        <v>8</v>
      </c>
      <c r="E884" s="993" t="s">
        <v>917</v>
      </c>
      <c r="F884" s="993" t="s">
        <v>917</v>
      </c>
      <c r="G884" s="995" t="s">
        <v>458</v>
      </c>
      <c r="H884" s="569"/>
    </row>
    <row r="885" spans="1:8" ht="16.5" x14ac:dyDescent="0.25">
      <c r="A885" s="994">
        <v>5</v>
      </c>
      <c r="B885" s="991" t="s">
        <v>54</v>
      </c>
      <c r="C885" s="991" t="s">
        <v>203</v>
      </c>
      <c r="D885" s="994">
        <v>28</v>
      </c>
      <c r="E885" s="993" t="s">
        <v>917</v>
      </c>
      <c r="F885" s="993" t="s">
        <v>917</v>
      </c>
      <c r="G885" s="995" t="s">
        <v>458</v>
      </c>
      <c r="H885" s="569"/>
    </row>
    <row r="886" spans="1:8" ht="16.5" customHeight="1" x14ac:dyDescent="0.25">
      <c r="A886" s="994">
        <v>5</v>
      </c>
      <c r="B886" s="991" t="s">
        <v>83</v>
      </c>
      <c r="C886" s="991" t="s">
        <v>191</v>
      </c>
      <c r="D886" s="993" t="s">
        <v>917</v>
      </c>
      <c r="E886" s="993" t="s">
        <v>917</v>
      </c>
      <c r="F886" s="993" t="s">
        <v>917</v>
      </c>
      <c r="G886" s="995" t="s">
        <v>473</v>
      </c>
      <c r="H886" s="569"/>
    </row>
    <row r="887" spans="1:8" ht="16.5" x14ac:dyDescent="0.25">
      <c r="A887" s="994">
        <v>5</v>
      </c>
      <c r="B887" s="991" t="s">
        <v>83</v>
      </c>
      <c r="C887" s="991" t="s">
        <v>190</v>
      </c>
      <c r="D887" s="994">
        <v>5</v>
      </c>
      <c r="E887" s="991">
        <v>928.34</v>
      </c>
      <c r="F887" s="991" t="s">
        <v>474</v>
      </c>
      <c r="G887" s="995" t="s">
        <v>473</v>
      </c>
      <c r="H887" s="569"/>
    </row>
    <row r="888" spans="1:8" ht="16.5" x14ac:dyDescent="0.25">
      <c r="A888" s="994">
        <v>5</v>
      </c>
      <c r="B888" s="991" t="s">
        <v>83</v>
      </c>
      <c r="C888" s="991" t="s">
        <v>189</v>
      </c>
      <c r="D888" s="994">
        <v>4</v>
      </c>
      <c r="E888" s="991">
        <v>524.95000000000005</v>
      </c>
      <c r="F888" s="991" t="s">
        <v>475</v>
      </c>
      <c r="G888" s="995" t="s">
        <v>473</v>
      </c>
      <c r="H888" s="569"/>
    </row>
    <row r="889" spans="1:8" ht="16.5" x14ac:dyDescent="0.25">
      <c r="A889" s="994">
        <v>5</v>
      </c>
      <c r="B889" s="991" t="s">
        <v>83</v>
      </c>
      <c r="C889" s="991" t="s">
        <v>193</v>
      </c>
      <c r="D889" s="993" t="s">
        <v>917</v>
      </c>
      <c r="E889" s="991">
        <v>188.1</v>
      </c>
      <c r="F889" s="993" t="s">
        <v>917</v>
      </c>
      <c r="G889" s="995" t="s">
        <v>473</v>
      </c>
      <c r="H889" s="569"/>
    </row>
    <row r="890" spans="1:8" ht="16.5" x14ac:dyDescent="0.25">
      <c r="A890" s="994">
        <v>5</v>
      </c>
      <c r="B890" s="991" t="s">
        <v>83</v>
      </c>
      <c r="C890" s="991" t="s">
        <v>282</v>
      </c>
      <c r="D890" s="993" t="s">
        <v>917</v>
      </c>
      <c r="E890" s="993" t="s">
        <v>917</v>
      </c>
      <c r="F890" s="993" t="s">
        <v>917</v>
      </c>
      <c r="G890" s="995" t="s">
        <v>473</v>
      </c>
      <c r="H890" s="569"/>
    </row>
    <row r="891" spans="1:8" ht="16.5" x14ac:dyDescent="0.25">
      <c r="A891" s="994">
        <v>5</v>
      </c>
      <c r="B891" s="991" t="s">
        <v>83</v>
      </c>
      <c r="C891" s="991" t="s">
        <v>243</v>
      </c>
      <c r="D891" s="993" t="s">
        <v>917</v>
      </c>
      <c r="E891" s="993" t="s">
        <v>917</v>
      </c>
      <c r="F891" s="993" t="s">
        <v>917</v>
      </c>
      <c r="G891" s="995" t="s">
        <v>473</v>
      </c>
      <c r="H891" s="569"/>
    </row>
    <row r="892" spans="1:8" ht="16.5" x14ac:dyDescent="0.25">
      <c r="A892" s="994">
        <v>5</v>
      </c>
      <c r="B892" s="991" t="s">
        <v>83</v>
      </c>
      <c r="C892" s="991" t="s">
        <v>200</v>
      </c>
      <c r="D892" s="994">
        <v>8</v>
      </c>
      <c r="E892" s="993" t="s">
        <v>917</v>
      </c>
      <c r="F892" s="993" t="s">
        <v>917</v>
      </c>
      <c r="G892" s="995" t="s">
        <v>473</v>
      </c>
      <c r="H892" s="569"/>
    </row>
    <row r="893" spans="1:8" ht="16.5" x14ac:dyDescent="0.25">
      <c r="A893" s="994">
        <v>5</v>
      </c>
      <c r="B893" s="991" t="s">
        <v>83</v>
      </c>
      <c r="C893" s="991" t="s">
        <v>203</v>
      </c>
      <c r="D893" s="994">
        <v>30</v>
      </c>
      <c r="E893" s="993" t="s">
        <v>917</v>
      </c>
      <c r="F893" s="993" t="s">
        <v>917</v>
      </c>
      <c r="G893" s="995" t="s">
        <v>473</v>
      </c>
      <c r="H893" s="569"/>
    </row>
    <row r="894" spans="1:8" ht="16.5" customHeight="1" x14ac:dyDescent="0.25">
      <c r="A894" s="994">
        <v>5</v>
      </c>
      <c r="B894" s="991" t="s">
        <v>71</v>
      </c>
      <c r="C894" s="991" t="s">
        <v>191</v>
      </c>
      <c r="D894" s="993" t="s">
        <v>917</v>
      </c>
      <c r="E894" s="993" t="s">
        <v>917</v>
      </c>
      <c r="F894" s="993" t="s">
        <v>917</v>
      </c>
      <c r="G894" s="995" t="s">
        <v>477</v>
      </c>
      <c r="H894" s="569"/>
    </row>
    <row r="895" spans="1:8" ht="16.5" x14ac:dyDescent="0.25">
      <c r="A895" s="994">
        <v>5</v>
      </c>
      <c r="B895" s="991" t="s">
        <v>71</v>
      </c>
      <c r="C895" s="991" t="s">
        <v>190</v>
      </c>
      <c r="D895" s="994">
        <v>7</v>
      </c>
      <c r="E895" s="991">
        <v>726.86</v>
      </c>
      <c r="F895" s="991" t="s">
        <v>476</v>
      </c>
      <c r="G895" s="995" t="s">
        <v>477</v>
      </c>
      <c r="H895" s="569"/>
    </row>
    <row r="896" spans="1:8" ht="16.5" x14ac:dyDescent="0.25">
      <c r="A896" s="994">
        <v>5</v>
      </c>
      <c r="B896" s="991" t="s">
        <v>71</v>
      </c>
      <c r="C896" s="991" t="s">
        <v>189</v>
      </c>
      <c r="D896" s="994">
        <v>2</v>
      </c>
      <c r="E896" s="991">
        <v>805.29</v>
      </c>
      <c r="F896" s="991" t="s">
        <v>489</v>
      </c>
      <c r="G896" s="995" t="s">
        <v>477</v>
      </c>
      <c r="H896" s="569"/>
    </row>
    <row r="897" spans="1:8" ht="16.5" x14ac:dyDescent="0.25">
      <c r="A897" s="994">
        <v>5</v>
      </c>
      <c r="B897" s="991" t="s">
        <v>71</v>
      </c>
      <c r="C897" s="991" t="s">
        <v>193</v>
      </c>
      <c r="D897" s="993" t="s">
        <v>917</v>
      </c>
      <c r="E897" s="993" t="s">
        <v>917</v>
      </c>
      <c r="F897" s="993" t="s">
        <v>917</v>
      </c>
      <c r="G897" s="995" t="s">
        <v>477</v>
      </c>
      <c r="H897" s="569"/>
    </row>
    <row r="898" spans="1:8" ht="16.5" x14ac:dyDescent="0.25">
      <c r="A898" s="994">
        <v>5</v>
      </c>
      <c r="B898" s="991" t="s">
        <v>71</v>
      </c>
      <c r="C898" s="991" t="s">
        <v>282</v>
      </c>
      <c r="D898" s="993" t="s">
        <v>917</v>
      </c>
      <c r="E898" s="993" t="s">
        <v>917</v>
      </c>
      <c r="F898" s="993" t="s">
        <v>917</v>
      </c>
      <c r="G898" s="995" t="s">
        <v>477</v>
      </c>
      <c r="H898" s="569"/>
    </row>
    <row r="899" spans="1:8" ht="16.5" x14ac:dyDescent="0.25">
      <c r="A899" s="994">
        <v>5</v>
      </c>
      <c r="B899" s="991" t="s">
        <v>71</v>
      </c>
      <c r="C899" s="991" t="s">
        <v>243</v>
      </c>
      <c r="D899" s="993" t="s">
        <v>917</v>
      </c>
      <c r="E899" s="993" t="s">
        <v>917</v>
      </c>
      <c r="F899" s="993" t="s">
        <v>917</v>
      </c>
      <c r="G899" s="995" t="s">
        <v>477</v>
      </c>
      <c r="H899" s="569"/>
    </row>
    <row r="900" spans="1:8" ht="16.5" x14ac:dyDescent="0.25">
      <c r="A900" s="994">
        <v>5</v>
      </c>
      <c r="B900" s="991" t="s">
        <v>71</v>
      </c>
      <c r="C900" s="991" t="s">
        <v>200</v>
      </c>
      <c r="D900" s="994">
        <v>9</v>
      </c>
      <c r="E900" s="993" t="s">
        <v>917</v>
      </c>
      <c r="F900" s="993" t="s">
        <v>917</v>
      </c>
      <c r="G900" s="995" t="s">
        <v>477</v>
      </c>
      <c r="H900" s="569"/>
    </row>
    <row r="901" spans="1:8" ht="16.5" x14ac:dyDescent="0.25">
      <c r="A901" s="994">
        <v>5</v>
      </c>
      <c r="B901" s="991" t="s">
        <v>71</v>
      </c>
      <c r="C901" s="991" t="s">
        <v>203</v>
      </c>
      <c r="D901" s="994">
        <v>7</v>
      </c>
      <c r="E901" s="993" t="s">
        <v>917</v>
      </c>
      <c r="F901" s="993" t="s">
        <v>917</v>
      </c>
      <c r="G901" s="995" t="s">
        <v>477</v>
      </c>
      <c r="H901" s="569"/>
    </row>
    <row r="902" spans="1:8" ht="16.5" customHeight="1" x14ac:dyDescent="0.25">
      <c r="A902" s="994">
        <v>5</v>
      </c>
      <c r="B902" s="991" t="s">
        <v>77</v>
      </c>
      <c r="C902" s="991" t="s">
        <v>191</v>
      </c>
      <c r="D902" s="993" t="s">
        <v>917</v>
      </c>
      <c r="E902" s="993" t="s">
        <v>917</v>
      </c>
      <c r="F902" s="993" t="s">
        <v>917</v>
      </c>
      <c r="G902" s="995" t="s">
        <v>480</v>
      </c>
      <c r="H902" s="569"/>
    </row>
    <row r="903" spans="1:8" ht="33" x14ac:dyDescent="0.25">
      <c r="A903" s="994">
        <v>5</v>
      </c>
      <c r="B903" s="991" t="s">
        <v>77</v>
      </c>
      <c r="C903" s="991" t="s">
        <v>190</v>
      </c>
      <c r="D903" s="994">
        <v>9</v>
      </c>
      <c r="E903" s="991">
        <v>582.95999999999992</v>
      </c>
      <c r="F903" s="991" t="s">
        <v>478</v>
      </c>
      <c r="G903" s="995" t="s">
        <v>480</v>
      </c>
      <c r="H903" s="569"/>
    </row>
    <row r="904" spans="1:8" ht="16.5" x14ac:dyDescent="0.25">
      <c r="A904" s="994">
        <v>5</v>
      </c>
      <c r="B904" s="991" t="s">
        <v>77</v>
      </c>
      <c r="C904" s="991" t="s">
        <v>189</v>
      </c>
      <c r="D904" s="994">
        <v>5</v>
      </c>
      <c r="E904" s="991">
        <v>858.4899999999999</v>
      </c>
      <c r="F904" s="991" t="s">
        <v>479</v>
      </c>
      <c r="G904" s="995" t="s">
        <v>480</v>
      </c>
      <c r="H904" s="569"/>
    </row>
    <row r="905" spans="1:8" ht="16.5" x14ac:dyDescent="0.25">
      <c r="A905" s="994">
        <v>5</v>
      </c>
      <c r="B905" s="991" t="s">
        <v>77</v>
      </c>
      <c r="C905" s="991" t="s">
        <v>193</v>
      </c>
      <c r="D905" s="993" t="s">
        <v>917</v>
      </c>
      <c r="E905" s="993" t="s">
        <v>917</v>
      </c>
      <c r="F905" s="993" t="s">
        <v>917</v>
      </c>
      <c r="G905" s="995" t="s">
        <v>480</v>
      </c>
      <c r="H905" s="569"/>
    </row>
    <row r="906" spans="1:8" ht="16.5" x14ac:dyDescent="0.25">
      <c r="A906" s="994">
        <v>5</v>
      </c>
      <c r="B906" s="991" t="s">
        <v>77</v>
      </c>
      <c r="C906" s="991" t="s">
        <v>282</v>
      </c>
      <c r="D906" s="993" t="s">
        <v>917</v>
      </c>
      <c r="E906" s="993" t="s">
        <v>917</v>
      </c>
      <c r="F906" s="993" t="s">
        <v>917</v>
      </c>
      <c r="G906" s="995" t="s">
        <v>480</v>
      </c>
      <c r="H906" s="569"/>
    </row>
    <row r="907" spans="1:8" ht="16.5" x14ac:dyDescent="0.25">
      <c r="A907" s="994">
        <v>5</v>
      </c>
      <c r="B907" s="991" t="s">
        <v>77</v>
      </c>
      <c r="C907" s="991" t="s">
        <v>243</v>
      </c>
      <c r="D907" s="993" t="s">
        <v>917</v>
      </c>
      <c r="E907" s="993" t="s">
        <v>917</v>
      </c>
      <c r="F907" s="993" t="s">
        <v>917</v>
      </c>
      <c r="G907" s="995" t="s">
        <v>480</v>
      </c>
      <c r="H907" s="569"/>
    </row>
    <row r="908" spans="1:8" ht="16.5" x14ac:dyDescent="0.25">
      <c r="A908" s="994">
        <v>5</v>
      </c>
      <c r="B908" s="991" t="s">
        <v>77</v>
      </c>
      <c r="C908" s="991" t="s">
        <v>200</v>
      </c>
      <c r="D908" s="994">
        <v>25</v>
      </c>
      <c r="E908" s="993" t="s">
        <v>917</v>
      </c>
      <c r="F908" s="993" t="s">
        <v>917</v>
      </c>
      <c r="G908" s="995" t="s">
        <v>480</v>
      </c>
      <c r="H908" s="569"/>
    </row>
    <row r="909" spans="1:8" ht="16.5" x14ac:dyDescent="0.25">
      <c r="A909" s="994">
        <v>5</v>
      </c>
      <c r="B909" s="991" t="s">
        <v>77</v>
      </c>
      <c r="C909" s="991" t="s">
        <v>203</v>
      </c>
      <c r="D909" s="994">
        <v>24</v>
      </c>
      <c r="E909" s="993" t="s">
        <v>917</v>
      </c>
      <c r="F909" s="993" t="s">
        <v>917</v>
      </c>
      <c r="G909" s="995" t="s">
        <v>480</v>
      </c>
      <c r="H909" s="569"/>
    </row>
    <row r="910" spans="1:8" ht="16.5" customHeight="1" x14ac:dyDescent="0.25">
      <c r="A910" s="994">
        <v>5</v>
      </c>
      <c r="B910" s="991" t="s">
        <v>61</v>
      </c>
      <c r="C910" s="991" t="s">
        <v>191</v>
      </c>
      <c r="D910" s="993" t="s">
        <v>917</v>
      </c>
      <c r="E910" s="993" t="s">
        <v>917</v>
      </c>
      <c r="F910" s="993" t="s">
        <v>917</v>
      </c>
      <c r="G910" s="995" t="s">
        <v>483</v>
      </c>
      <c r="H910" s="569"/>
    </row>
    <row r="911" spans="1:8" ht="16.5" x14ac:dyDescent="0.25">
      <c r="A911" s="994">
        <v>5</v>
      </c>
      <c r="B911" s="991" t="s">
        <v>61</v>
      </c>
      <c r="C911" s="991" t="s">
        <v>190</v>
      </c>
      <c r="D911" s="994">
        <v>7</v>
      </c>
      <c r="E911" s="991">
        <v>628.65000000000009</v>
      </c>
      <c r="F911" s="991" t="s">
        <v>481</v>
      </c>
      <c r="G911" s="995" t="s">
        <v>483</v>
      </c>
      <c r="H911" s="569"/>
    </row>
    <row r="912" spans="1:8" ht="16.5" x14ac:dyDescent="0.25">
      <c r="A912" s="994">
        <v>5</v>
      </c>
      <c r="B912" s="991" t="s">
        <v>61</v>
      </c>
      <c r="C912" s="991" t="s">
        <v>189</v>
      </c>
      <c r="D912" s="994">
        <v>6</v>
      </c>
      <c r="E912" s="991">
        <v>532.36</v>
      </c>
      <c r="F912" s="991" t="s">
        <v>482</v>
      </c>
      <c r="G912" s="995" t="s">
        <v>483</v>
      </c>
      <c r="H912" s="569"/>
    </row>
    <row r="913" spans="1:8" ht="16.5" x14ac:dyDescent="0.25">
      <c r="A913" s="994">
        <v>5</v>
      </c>
      <c r="B913" s="991" t="s">
        <v>61</v>
      </c>
      <c r="C913" s="991" t="s">
        <v>193</v>
      </c>
      <c r="D913" s="993" t="s">
        <v>917</v>
      </c>
      <c r="E913" s="991">
        <v>22.29</v>
      </c>
      <c r="F913" s="993" t="s">
        <v>917</v>
      </c>
      <c r="G913" s="995" t="s">
        <v>483</v>
      </c>
      <c r="H913" s="569"/>
    </row>
    <row r="914" spans="1:8" ht="16.5" x14ac:dyDescent="0.25">
      <c r="A914" s="994">
        <v>5</v>
      </c>
      <c r="B914" s="991" t="s">
        <v>61</v>
      </c>
      <c r="C914" s="991" t="s">
        <v>282</v>
      </c>
      <c r="D914" s="993" t="s">
        <v>917</v>
      </c>
      <c r="E914" s="993" t="s">
        <v>917</v>
      </c>
      <c r="F914" s="993" t="s">
        <v>917</v>
      </c>
      <c r="G914" s="995" t="s">
        <v>483</v>
      </c>
      <c r="H914" s="569"/>
    </row>
    <row r="915" spans="1:8" ht="16.5" x14ac:dyDescent="0.25">
      <c r="A915" s="994">
        <v>5</v>
      </c>
      <c r="B915" s="991" t="s">
        <v>61</v>
      </c>
      <c r="C915" s="991" t="s">
        <v>243</v>
      </c>
      <c r="D915" s="993" t="s">
        <v>917</v>
      </c>
      <c r="E915" s="993" t="s">
        <v>917</v>
      </c>
      <c r="F915" s="993" t="s">
        <v>917</v>
      </c>
      <c r="G915" s="995" t="s">
        <v>483</v>
      </c>
      <c r="H915" s="569"/>
    </row>
    <row r="916" spans="1:8" ht="16.5" x14ac:dyDescent="0.25">
      <c r="A916" s="994">
        <v>5</v>
      </c>
      <c r="B916" s="991" t="s">
        <v>61</v>
      </c>
      <c r="C916" s="991" t="s">
        <v>200</v>
      </c>
      <c r="D916" s="994">
        <v>9</v>
      </c>
      <c r="E916" s="993" t="s">
        <v>917</v>
      </c>
      <c r="F916" s="993" t="s">
        <v>917</v>
      </c>
      <c r="G916" s="995" t="s">
        <v>483</v>
      </c>
      <c r="H916" s="569"/>
    </row>
    <row r="917" spans="1:8" ht="16.5" x14ac:dyDescent="0.25">
      <c r="A917" s="994">
        <v>5</v>
      </c>
      <c r="B917" s="991" t="s">
        <v>61</v>
      </c>
      <c r="C917" s="991" t="s">
        <v>203</v>
      </c>
      <c r="D917" s="994">
        <v>7</v>
      </c>
      <c r="E917" s="993" t="s">
        <v>917</v>
      </c>
      <c r="F917" s="993" t="s">
        <v>917</v>
      </c>
      <c r="G917" s="995" t="s">
        <v>483</v>
      </c>
      <c r="H917" s="569"/>
    </row>
    <row r="918" spans="1:8" ht="16.5" customHeight="1" x14ac:dyDescent="0.25">
      <c r="A918" s="994">
        <v>5</v>
      </c>
      <c r="B918" s="991" t="s">
        <v>89</v>
      </c>
      <c r="C918" s="991" t="s">
        <v>191</v>
      </c>
      <c r="D918" s="993" t="s">
        <v>917</v>
      </c>
      <c r="E918" s="993" t="s">
        <v>917</v>
      </c>
      <c r="F918" s="993" t="s">
        <v>917</v>
      </c>
      <c r="G918" s="995" t="s">
        <v>486</v>
      </c>
      <c r="H918" s="569"/>
    </row>
    <row r="919" spans="1:8" ht="16.5" x14ac:dyDescent="0.25">
      <c r="A919" s="994">
        <v>5</v>
      </c>
      <c r="B919" s="991" t="s">
        <v>89</v>
      </c>
      <c r="C919" s="991" t="s">
        <v>190</v>
      </c>
      <c r="D919" s="994">
        <v>5</v>
      </c>
      <c r="E919" s="991">
        <v>600.41000000000008</v>
      </c>
      <c r="F919" s="991" t="s">
        <v>484</v>
      </c>
      <c r="G919" s="995" t="s">
        <v>486</v>
      </c>
      <c r="H919" s="569"/>
    </row>
    <row r="920" spans="1:8" ht="16.5" x14ac:dyDescent="0.25">
      <c r="A920" s="994">
        <v>5</v>
      </c>
      <c r="B920" s="991" t="s">
        <v>89</v>
      </c>
      <c r="C920" s="991" t="s">
        <v>189</v>
      </c>
      <c r="D920" s="994">
        <v>3</v>
      </c>
      <c r="E920" s="991">
        <v>372.54999999999995</v>
      </c>
      <c r="F920" s="991" t="s">
        <v>485</v>
      </c>
      <c r="G920" s="995" t="s">
        <v>486</v>
      </c>
      <c r="H920" s="569"/>
    </row>
    <row r="921" spans="1:8" ht="16.5" x14ac:dyDescent="0.25">
      <c r="A921" s="994">
        <v>5</v>
      </c>
      <c r="B921" s="991" t="s">
        <v>89</v>
      </c>
      <c r="C921" s="991" t="s">
        <v>193</v>
      </c>
      <c r="D921" s="993" t="s">
        <v>917</v>
      </c>
      <c r="E921" s="993" t="s">
        <v>917</v>
      </c>
      <c r="F921" s="993" t="s">
        <v>917</v>
      </c>
      <c r="G921" s="995" t="s">
        <v>486</v>
      </c>
      <c r="H921" s="569"/>
    </row>
    <row r="922" spans="1:8" ht="16.5" x14ac:dyDescent="0.25">
      <c r="A922" s="994">
        <v>5</v>
      </c>
      <c r="B922" s="991" t="s">
        <v>89</v>
      </c>
      <c r="C922" s="991" t="s">
        <v>282</v>
      </c>
      <c r="D922" s="993" t="s">
        <v>917</v>
      </c>
      <c r="E922" s="993" t="s">
        <v>917</v>
      </c>
      <c r="F922" s="993" t="s">
        <v>917</v>
      </c>
      <c r="G922" s="995" t="s">
        <v>486</v>
      </c>
      <c r="H922" s="569"/>
    </row>
    <row r="923" spans="1:8" ht="16.5" x14ac:dyDescent="0.25">
      <c r="A923" s="994">
        <v>5</v>
      </c>
      <c r="B923" s="991" t="s">
        <v>89</v>
      </c>
      <c r="C923" s="991" t="s">
        <v>243</v>
      </c>
      <c r="D923" s="993" t="s">
        <v>917</v>
      </c>
      <c r="E923" s="993" t="s">
        <v>917</v>
      </c>
      <c r="F923" s="993" t="s">
        <v>917</v>
      </c>
      <c r="G923" s="995" t="s">
        <v>486</v>
      </c>
      <c r="H923" s="569"/>
    </row>
    <row r="924" spans="1:8" ht="16.5" x14ac:dyDescent="0.25">
      <c r="A924" s="994">
        <v>5</v>
      </c>
      <c r="B924" s="991" t="s">
        <v>89</v>
      </c>
      <c r="C924" s="991" t="s">
        <v>200</v>
      </c>
      <c r="D924" s="994">
        <v>10</v>
      </c>
      <c r="E924" s="993" t="s">
        <v>917</v>
      </c>
      <c r="F924" s="993" t="s">
        <v>917</v>
      </c>
      <c r="G924" s="995" t="s">
        <v>486</v>
      </c>
      <c r="H924" s="569"/>
    </row>
    <row r="925" spans="1:8" ht="16.5" x14ac:dyDescent="0.25">
      <c r="A925" s="994">
        <v>5</v>
      </c>
      <c r="B925" s="991" t="s">
        <v>89</v>
      </c>
      <c r="C925" s="991" t="s">
        <v>203</v>
      </c>
      <c r="D925" s="994">
        <v>24</v>
      </c>
      <c r="E925" s="993" t="s">
        <v>917</v>
      </c>
      <c r="F925" s="993" t="s">
        <v>917</v>
      </c>
      <c r="G925" s="995" t="s">
        <v>486</v>
      </c>
      <c r="H925" s="569"/>
    </row>
    <row r="926" spans="1:8" ht="16.5" customHeight="1" x14ac:dyDescent="0.25">
      <c r="A926" s="994">
        <v>5</v>
      </c>
      <c r="B926" s="991" t="s">
        <v>94</v>
      </c>
      <c r="C926" s="991" t="s">
        <v>191</v>
      </c>
      <c r="D926" s="993" t="s">
        <v>917</v>
      </c>
      <c r="E926" s="993" t="s">
        <v>917</v>
      </c>
      <c r="F926" s="993" t="s">
        <v>917</v>
      </c>
      <c r="G926" s="995" t="s">
        <v>490</v>
      </c>
      <c r="H926" s="569"/>
    </row>
    <row r="927" spans="1:8" ht="16.5" x14ac:dyDescent="0.25">
      <c r="A927" s="994">
        <v>5</v>
      </c>
      <c r="B927" s="991" t="s">
        <v>94</v>
      </c>
      <c r="C927" s="991" t="s">
        <v>190</v>
      </c>
      <c r="D927" s="994">
        <v>4</v>
      </c>
      <c r="E927" s="991">
        <v>619.11</v>
      </c>
      <c r="F927" s="991" t="s">
        <v>487</v>
      </c>
      <c r="G927" s="995" t="s">
        <v>490</v>
      </c>
      <c r="H927" s="569"/>
    </row>
    <row r="928" spans="1:8" ht="16.5" x14ac:dyDescent="0.25">
      <c r="A928" s="994">
        <v>5</v>
      </c>
      <c r="B928" s="991" t="s">
        <v>94</v>
      </c>
      <c r="C928" s="991" t="s">
        <v>189</v>
      </c>
      <c r="D928" s="994">
        <v>4</v>
      </c>
      <c r="E928" s="991">
        <v>196.17</v>
      </c>
      <c r="F928" s="991" t="s">
        <v>488</v>
      </c>
      <c r="G928" s="995" t="s">
        <v>490</v>
      </c>
      <c r="H928" s="569"/>
    </row>
    <row r="929" spans="1:8" ht="16.5" x14ac:dyDescent="0.25">
      <c r="A929" s="994">
        <v>5</v>
      </c>
      <c r="B929" s="991" t="s">
        <v>94</v>
      </c>
      <c r="C929" s="991" t="s">
        <v>193</v>
      </c>
      <c r="D929" s="993" t="s">
        <v>917</v>
      </c>
      <c r="E929" s="993" t="s">
        <v>917</v>
      </c>
      <c r="F929" s="993" t="s">
        <v>917</v>
      </c>
      <c r="G929" s="995" t="s">
        <v>490</v>
      </c>
      <c r="H929" s="569"/>
    </row>
    <row r="930" spans="1:8" ht="16.5" x14ac:dyDescent="0.25">
      <c r="A930" s="994">
        <v>5</v>
      </c>
      <c r="B930" s="991" t="s">
        <v>94</v>
      </c>
      <c r="C930" s="991" t="s">
        <v>282</v>
      </c>
      <c r="D930" s="993" t="s">
        <v>917</v>
      </c>
      <c r="E930" s="993" t="s">
        <v>917</v>
      </c>
      <c r="F930" s="993" t="s">
        <v>917</v>
      </c>
      <c r="G930" s="995" t="s">
        <v>490</v>
      </c>
      <c r="H930" s="569"/>
    </row>
    <row r="931" spans="1:8" ht="16.5" x14ac:dyDescent="0.25">
      <c r="A931" s="994">
        <v>5</v>
      </c>
      <c r="B931" s="991" t="s">
        <v>94</v>
      </c>
      <c r="C931" s="991" t="s">
        <v>243</v>
      </c>
      <c r="D931" s="993" t="s">
        <v>917</v>
      </c>
      <c r="E931" s="993" t="s">
        <v>917</v>
      </c>
      <c r="F931" s="993" t="s">
        <v>917</v>
      </c>
      <c r="G931" s="995" t="s">
        <v>490</v>
      </c>
      <c r="H931" s="569"/>
    </row>
    <row r="932" spans="1:8" ht="16.5" x14ac:dyDescent="0.25">
      <c r="A932" s="994">
        <v>5</v>
      </c>
      <c r="B932" s="991" t="s">
        <v>94</v>
      </c>
      <c r="C932" s="991" t="s">
        <v>200</v>
      </c>
      <c r="D932" s="994">
        <v>9</v>
      </c>
      <c r="E932" s="993" t="s">
        <v>917</v>
      </c>
      <c r="F932" s="993" t="s">
        <v>917</v>
      </c>
      <c r="G932" s="995" t="s">
        <v>490</v>
      </c>
      <c r="H932" s="569"/>
    </row>
    <row r="933" spans="1:8" ht="16.5" x14ac:dyDescent="0.25">
      <c r="A933" s="994">
        <v>5</v>
      </c>
      <c r="B933" s="991" t="s">
        <v>94</v>
      </c>
      <c r="C933" s="991" t="s">
        <v>203</v>
      </c>
      <c r="D933" s="994">
        <v>25</v>
      </c>
      <c r="E933" s="993" t="s">
        <v>917</v>
      </c>
      <c r="F933" s="993" t="s">
        <v>917</v>
      </c>
      <c r="G933" s="995" t="s">
        <v>490</v>
      </c>
      <c r="H933" s="569"/>
    </row>
    <row r="934" spans="1:8" ht="16.5" customHeight="1" x14ac:dyDescent="0.25">
      <c r="A934" s="994">
        <v>5</v>
      </c>
      <c r="B934" s="991" t="s">
        <v>99</v>
      </c>
      <c r="C934" s="991" t="s">
        <v>191</v>
      </c>
      <c r="D934" s="993" t="s">
        <v>917</v>
      </c>
      <c r="E934" s="993" t="s">
        <v>917</v>
      </c>
      <c r="F934" s="993" t="s">
        <v>917</v>
      </c>
      <c r="G934" s="995" t="s">
        <v>493</v>
      </c>
      <c r="H934" s="569"/>
    </row>
    <row r="935" spans="1:8" ht="16.5" x14ac:dyDescent="0.25">
      <c r="A935" s="994">
        <v>5</v>
      </c>
      <c r="B935" s="991" t="s">
        <v>99</v>
      </c>
      <c r="C935" s="991" t="s">
        <v>190</v>
      </c>
      <c r="D935" s="994">
        <v>5</v>
      </c>
      <c r="E935" s="991">
        <v>1043.8799999999999</v>
      </c>
      <c r="F935" s="991" t="s">
        <v>491</v>
      </c>
      <c r="G935" s="995" t="s">
        <v>493</v>
      </c>
      <c r="H935" s="569"/>
    </row>
    <row r="936" spans="1:8" ht="16.5" x14ac:dyDescent="0.25">
      <c r="A936" s="994">
        <v>5</v>
      </c>
      <c r="B936" s="991" t="s">
        <v>99</v>
      </c>
      <c r="C936" s="991" t="s">
        <v>189</v>
      </c>
      <c r="D936" s="994">
        <v>4</v>
      </c>
      <c r="E936" s="991">
        <v>407.36</v>
      </c>
      <c r="F936" s="991" t="s">
        <v>492</v>
      </c>
      <c r="G936" s="995" t="s">
        <v>493</v>
      </c>
      <c r="H936" s="569"/>
    </row>
    <row r="937" spans="1:8" ht="16.5" x14ac:dyDescent="0.25">
      <c r="A937" s="994">
        <v>5</v>
      </c>
      <c r="B937" s="991" t="s">
        <v>99</v>
      </c>
      <c r="C937" s="991" t="s">
        <v>193</v>
      </c>
      <c r="D937" s="993" t="s">
        <v>917</v>
      </c>
      <c r="E937" s="993" t="s">
        <v>917</v>
      </c>
      <c r="F937" s="993" t="s">
        <v>917</v>
      </c>
      <c r="G937" s="995" t="s">
        <v>493</v>
      </c>
      <c r="H937" s="569"/>
    </row>
    <row r="938" spans="1:8" ht="16.5" x14ac:dyDescent="0.25">
      <c r="A938" s="994">
        <v>5</v>
      </c>
      <c r="B938" s="991" t="s">
        <v>99</v>
      </c>
      <c r="C938" s="991" t="s">
        <v>282</v>
      </c>
      <c r="D938" s="993" t="s">
        <v>917</v>
      </c>
      <c r="E938" s="993" t="s">
        <v>917</v>
      </c>
      <c r="F938" s="993" t="s">
        <v>917</v>
      </c>
      <c r="G938" s="995" t="s">
        <v>493</v>
      </c>
      <c r="H938" s="569"/>
    </row>
    <row r="939" spans="1:8" ht="16.5" x14ac:dyDescent="0.25">
      <c r="A939" s="994">
        <v>5</v>
      </c>
      <c r="B939" s="991" t="s">
        <v>99</v>
      </c>
      <c r="C939" s="991" t="s">
        <v>243</v>
      </c>
      <c r="D939" s="993" t="s">
        <v>917</v>
      </c>
      <c r="E939" s="993" t="s">
        <v>917</v>
      </c>
      <c r="F939" s="993" t="s">
        <v>917</v>
      </c>
      <c r="G939" s="995" t="s">
        <v>493</v>
      </c>
      <c r="H939" s="569"/>
    </row>
    <row r="940" spans="1:8" ht="16.5" x14ac:dyDescent="0.25">
      <c r="A940" s="994">
        <v>5</v>
      </c>
      <c r="B940" s="991" t="s">
        <v>99</v>
      </c>
      <c r="C940" s="991" t="s">
        <v>200</v>
      </c>
      <c r="D940" s="994">
        <v>22</v>
      </c>
      <c r="E940" s="993" t="s">
        <v>917</v>
      </c>
      <c r="F940" s="993" t="s">
        <v>917</v>
      </c>
      <c r="G940" s="995" t="s">
        <v>493</v>
      </c>
      <c r="H940" s="569"/>
    </row>
    <row r="941" spans="1:8" ht="16.5" x14ac:dyDescent="0.25">
      <c r="A941" s="994">
        <v>5</v>
      </c>
      <c r="B941" s="991" t="s">
        <v>99</v>
      </c>
      <c r="C941" s="991" t="s">
        <v>203</v>
      </c>
      <c r="D941" s="994">
        <v>78</v>
      </c>
      <c r="E941" s="993" t="s">
        <v>917</v>
      </c>
      <c r="F941" s="993" t="s">
        <v>917</v>
      </c>
      <c r="G941" s="995" t="s">
        <v>493</v>
      </c>
      <c r="H941" s="569"/>
    </row>
    <row r="942" spans="1:8" ht="16.5" customHeight="1" x14ac:dyDescent="0.25">
      <c r="A942" s="994">
        <v>5</v>
      </c>
      <c r="B942" s="991" t="s">
        <v>104</v>
      </c>
      <c r="C942" s="991" t="s">
        <v>191</v>
      </c>
      <c r="D942" s="993" t="s">
        <v>917</v>
      </c>
      <c r="E942" s="993" t="s">
        <v>917</v>
      </c>
      <c r="F942" s="993" t="s">
        <v>917</v>
      </c>
      <c r="G942" s="995" t="s">
        <v>496</v>
      </c>
      <c r="H942" s="569"/>
    </row>
    <row r="943" spans="1:8" ht="16.5" x14ac:dyDescent="0.25">
      <c r="A943" s="994">
        <v>5</v>
      </c>
      <c r="B943" s="991" t="s">
        <v>104</v>
      </c>
      <c r="C943" s="991" t="s">
        <v>190</v>
      </c>
      <c r="D943" s="994">
        <v>5</v>
      </c>
      <c r="E943" s="991">
        <v>1448.8999999999999</v>
      </c>
      <c r="F943" s="991" t="s">
        <v>494</v>
      </c>
      <c r="G943" s="995" t="s">
        <v>496</v>
      </c>
      <c r="H943" s="569"/>
    </row>
    <row r="944" spans="1:8" ht="16.5" x14ac:dyDescent="0.25">
      <c r="A944" s="994">
        <v>5</v>
      </c>
      <c r="B944" s="991" t="s">
        <v>104</v>
      </c>
      <c r="C944" s="991" t="s">
        <v>189</v>
      </c>
      <c r="D944" s="994">
        <v>3</v>
      </c>
      <c r="E944" s="991">
        <v>451.84</v>
      </c>
      <c r="F944" s="991" t="s">
        <v>495</v>
      </c>
      <c r="G944" s="995" t="s">
        <v>496</v>
      </c>
      <c r="H944" s="569"/>
    </row>
    <row r="945" spans="1:8" ht="16.5" x14ac:dyDescent="0.25">
      <c r="A945" s="994">
        <v>5</v>
      </c>
      <c r="B945" s="991" t="s">
        <v>104</v>
      </c>
      <c r="C945" s="991" t="s">
        <v>193</v>
      </c>
      <c r="D945" s="993" t="s">
        <v>917</v>
      </c>
      <c r="E945" s="993" t="s">
        <v>917</v>
      </c>
      <c r="F945" s="993" t="s">
        <v>917</v>
      </c>
      <c r="G945" s="995" t="s">
        <v>496</v>
      </c>
      <c r="H945" s="569"/>
    </row>
    <row r="946" spans="1:8" ht="16.5" x14ac:dyDescent="0.25">
      <c r="A946" s="994">
        <v>5</v>
      </c>
      <c r="B946" s="991" t="s">
        <v>104</v>
      </c>
      <c r="C946" s="991" t="s">
        <v>282</v>
      </c>
      <c r="D946" s="993" t="s">
        <v>917</v>
      </c>
      <c r="E946" s="993" t="s">
        <v>917</v>
      </c>
      <c r="F946" s="993" t="s">
        <v>917</v>
      </c>
      <c r="G946" s="995" t="s">
        <v>496</v>
      </c>
      <c r="H946" s="569"/>
    </row>
    <row r="947" spans="1:8" ht="16.5" x14ac:dyDescent="0.25">
      <c r="A947" s="994">
        <v>5</v>
      </c>
      <c r="B947" s="991" t="s">
        <v>104</v>
      </c>
      <c r="C947" s="991" t="s">
        <v>243</v>
      </c>
      <c r="D947" s="993" t="s">
        <v>917</v>
      </c>
      <c r="E947" s="993" t="s">
        <v>917</v>
      </c>
      <c r="F947" s="993" t="s">
        <v>917</v>
      </c>
      <c r="G947" s="995" t="s">
        <v>496</v>
      </c>
      <c r="H947" s="569"/>
    </row>
    <row r="948" spans="1:8" ht="16.5" x14ac:dyDescent="0.25">
      <c r="A948" s="994">
        <v>5</v>
      </c>
      <c r="B948" s="991" t="s">
        <v>104</v>
      </c>
      <c r="C948" s="991" t="s">
        <v>200</v>
      </c>
      <c r="D948" s="994">
        <v>5</v>
      </c>
      <c r="E948" s="993" t="s">
        <v>917</v>
      </c>
      <c r="F948" s="993" t="s">
        <v>917</v>
      </c>
      <c r="G948" s="995" t="s">
        <v>496</v>
      </c>
      <c r="H948" s="569"/>
    </row>
    <row r="949" spans="1:8" ht="16.5" x14ac:dyDescent="0.25">
      <c r="A949" s="994">
        <v>5</v>
      </c>
      <c r="B949" s="991" t="s">
        <v>104</v>
      </c>
      <c r="C949" s="991" t="s">
        <v>203</v>
      </c>
      <c r="D949" s="994">
        <v>22</v>
      </c>
      <c r="E949" s="993" t="s">
        <v>917</v>
      </c>
      <c r="F949" s="993" t="s">
        <v>917</v>
      </c>
      <c r="G949" s="995" t="s">
        <v>496</v>
      </c>
      <c r="H949" s="569"/>
    </row>
    <row r="950" spans="1:8" ht="16.5" customHeight="1" x14ac:dyDescent="0.25">
      <c r="A950" s="994">
        <v>5</v>
      </c>
      <c r="B950" s="991" t="s">
        <v>497</v>
      </c>
      <c r="C950" s="991" t="s">
        <v>191</v>
      </c>
      <c r="D950" s="993" t="s">
        <v>917</v>
      </c>
      <c r="E950" s="993" t="s">
        <v>917</v>
      </c>
      <c r="F950" s="993" t="s">
        <v>917</v>
      </c>
      <c r="G950" s="995" t="s">
        <v>498</v>
      </c>
      <c r="H950" s="569"/>
    </row>
    <row r="951" spans="1:8" ht="16.5" x14ac:dyDescent="0.25">
      <c r="A951" s="994">
        <v>5</v>
      </c>
      <c r="B951" s="991" t="s">
        <v>497</v>
      </c>
      <c r="C951" s="991" t="s">
        <v>190</v>
      </c>
      <c r="D951" s="994">
        <v>2</v>
      </c>
      <c r="E951" s="991">
        <v>302.82</v>
      </c>
      <c r="F951" s="991" t="s">
        <v>499</v>
      </c>
      <c r="G951" s="995" t="s">
        <v>498</v>
      </c>
      <c r="H951" s="569"/>
    </row>
    <row r="952" spans="1:8" ht="16.5" x14ac:dyDescent="0.25">
      <c r="A952" s="994">
        <v>5</v>
      </c>
      <c r="B952" s="991" t="s">
        <v>497</v>
      </c>
      <c r="C952" s="991" t="s">
        <v>189</v>
      </c>
      <c r="D952" s="994">
        <v>6</v>
      </c>
      <c r="E952" s="991">
        <v>359.45</v>
      </c>
      <c r="F952" s="991" t="s">
        <v>501</v>
      </c>
      <c r="G952" s="995" t="s">
        <v>498</v>
      </c>
      <c r="H952" s="569"/>
    </row>
    <row r="953" spans="1:8" ht="16.5" x14ac:dyDescent="0.25">
      <c r="A953" s="994">
        <v>5</v>
      </c>
      <c r="B953" s="991" t="s">
        <v>497</v>
      </c>
      <c r="C953" s="991" t="s">
        <v>193</v>
      </c>
      <c r="D953" s="993" t="s">
        <v>917</v>
      </c>
      <c r="E953" s="993" t="s">
        <v>917</v>
      </c>
      <c r="F953" s="993" t="s">
        <v>917</v>
      </c>
      <c r="G953" s="995" t="s">
        <v>498</v>
      </c>
      <c r="H953" s="569"/>
    </row>
    <row r="954" spans="1:8" ht="16.5" x14ac:dyDescent="0.25">
      <c r="A954" s="994">
        <v>5</v>
      </c>
      <c r="B954" s="991" t="s">
        <v>497</v>
      </c>
      <c r="C954" s="991" t="s">
        <v>282</v>
      </c>
      <c r="D954" s="994">
        <v>1</v>
      </c>
      <c r="E954" s="993" t="s">
        <v>917</v>
      </c>
      <c r="F954" s="991">
        <v>5</v>
      </c>
      <c r="G954" s="995" t="s">
        <v>498</v>
      </c>
      <c r="H954" s="569"/>
    </row>
    <row r="955" spans="1:8" ht="16.5" x14ac:dyDescent="0.25">
      <c r="A955" s="994">
        <v>5</v>
      </c>
      <c r="B955" s="991" t="s">
        <v>497</v>
      </c>
      <c r="C955" s="991" t="s">
        <v>243</v>
      </c>
      <c r="D955" s="993" t="s">
        <v>917</v>
      </c>
      <c r="E955" s="993" t="s">
        <v>917</v>
      </c>
      <c r="F955" s="993" t="s">
        <v>917</v>
      </c>
      <c r="G955" s="995" t="s">
        <v>498</v>
      </c>
      <c r="H955" s="569"/>
    </row>
    <row r="956" spans="1:8" ht="16.5" x14ac:dyDescent="0.25">
      <c r="A956" s="994">
        <v>5</v>
      </c>
      <c r="B956" s="991" t="s">
        <v>497</v>
      </c>
      <c r="C956" s="991" t="s">
        <v>200</v>
      </c>
      <c r="D956" s="994">
        <v>5</v>
      </c>
      <c r="E956" s="993" t="s">
        <v>917</v>
      </c>
      <c r="F956" s="993" t="s">
        <v>917</v>
      </c>
      <c r="G956" s="995" t="s">
        <v>498</v>
      </c>
      <c r="H956" s="569"/>
    </row>
    <row r="957" spans="1:8" ht="16.5" x14ac:dyDescent="0.25">
      <c r="A957" s="994">
        <v>5</v>
      </c>
      <c r="B957" s="991" t="s">
        <v>497</v>
      </c>
      <c r="C957" s="991" t="s">
        <v>203</v>
      </c>
      <c r="D957" s="994">
        <v>22</v>
      </c>
      <c r="E957" s="993" t="s">
        <v>917</v>
      </c>
      <c r="F957" s="993" t="s">
        <v>917</v>
      </c>
      <c r="G957" s="995" t="s">
        <v>498</v>
      </c>
      <c r="H957" s="569"/>
    </row>
    <row r="958" spans="1:8" ht="16.5" customHeight="1" x14ac:dyDescent="0.25">
      <c r="A958" s="994">
        <v>5</v>
      </c>
      <c r="B958" s="991" t="s">
        <v>109</v>
      </c>
      <c r="C958" s="991" t="s">
        <v>191</v>
      </c>
      <c r="D958" s="993" t="s">
        <v>917</v>
      </c>
      <c r="E958" s="993" t="s">
        <v>917</v>
      </c>
      <c r="F958" s="993" t="s">
        <v>917</v>
      </c>
      <c r="G958" s="995" t="s">
        <v>503</v>
      </c>
      <c r="H958" s="569"/>
    </row>
    <row r="959" spans="1:8" ht="16.5" x14ac:dyDescent="0.25">
      <c r="A959" s="994">
        <v>5</v>
      </c>
      <c r="B959" s="991" t="s">
        <v>109</v>
      </c>
      <c r="C959" s="991" t="s">
        <v>190</v>
      </c>
      <c r="D959" s="994">
        <v>1</v>
      </c>
      <c r="E959" s="991">
        <v>434.3</v>
      </c>
      <c r="F959" s="991" t="s">
        <v>502</v>
      </c>
      <c r="G959" s="995" t="s">
        <v>503</v>
      </c>
      <c r="H959" s="569"/>
    </row>
    <row r="960" spans="1:8" ht="16.5" x14ac:dyDescent="0.25">
      <c r="A960" s="994">
        <v>5</v>
      </c>
      <c r="B960" s="991" t="s">
        <v>109</v>
      </c>
      <c r="C960" s="991" t="s">
        <v>189</v>
      </c>
      <c r="D960" s="994">
        <v>4</v>
      </c>
      <c r="E960" s="991">
        <v>698.11</v>
      </c>
      <c r="F960" s="991" t="s">
        <v>504</v>
      </c>
      <c r="G960" s="995" t="s">
        <v>503</v>
      </c>
      <c r="H960" s="569"/>
    </row>
    <row r="961" spans="1:8" ht="16.5" x14ac:dyDescent="0.25">
      <c r="A961" s="994">
        <v>5</v>
      </c>
      <c r="B961" s="991" t="s">
        <v>109</v>
      </c>
      <c r="C961" s="991" t="s">
        <v>193</v>
      </c>
      <c r="D961" s="993" t="s">
        <v>917</v>
      </c>
      <c r="E961" s="991">
        <v>520.97</v>
      </c>
      <c r="F961" s="993" t="s">
        <v>917</v>
      </c>
      <c r="G961" s="995" t="s">
        <v>503</v>
      </c>
      <c r="H961" s="569"/>
    </row>
    <row r="962" spans="1:8" ht="16.5" x14ac:dyDescent="0.25">
      <c r="A962" s="994">
        <v>5</v>
      </c>
      <c r="B962" s="991" t="s">
        <v>109</v>
      </c>
      <c r="C962" s="991" t="s">
        <v>282</v>
      </c>
      <c r="D962" s="994">
        <v>1</v>
      </c>
      <c r="E962" s="993" t="s">
        <v>917</v>
      </c>
      <c r="F962" s="991">
        <v>5</v>
      </c>
      <c r="G962" s="995" t="s">
        <v>503</v>
      </c>
      <c r="H962" s="569"/>
    </row>
    <row r="963" spans="1:8" ht="16.5" x14ac:dyDescent="0.25">
      <c r="A963" s="994">
        <v>5</v>
      </c>
      <c r="B963" s="991" t="s">
        <v>109</v>
      </c>
      <c r="C963" s="991" t="s">
        <v>243</v>
      </c>
      <c r="D963" s="993" t="s">
        <v>917</v>
      </c>
      <c r="E963" s="993" t="s">
        <v>917</v>
      </c>
      <c r="F963" s="993" t="s">
        <v>917</v>
      </c>
      <c r="G963" s="995" t="s">
        <v>503</v>
      </c>
      <c r="H963" s="569"/>
    </row>
    <row r="964" spans="1:8" ht="16.5" x14ac:dyDescent="0.25">
      <c r="A964" s="994">
        <v>5</v>
      </c>
      <c r="B964" s="991" t="s">
        <v>109</v>
      </c>
      <c r="C964" s="991" t="s">
        <v>200</v>
      </c>
      <c r="D964" s="994">
        <v>4</v>
      </c>
      <c r="E964" s="993" t="s">
        <v>917</v>
      </c>
      <c r="F964" s="993" t="s">
        <v>917</v>
      </c>
      <c r="G964" s="995" t="s">
        <v>503</v>
      </c>
      <c r="H964" s="569"/>
    </row>
    <row r="965" spans="1:8" ht="16.5" x14ac:dyDescent="0.25">
      <c r="A965" s="994">
        <v>5</v>
      </c>
      <c r="B965" s="991" t="s">
        <v>109</v>
      </c>
      <c r="C965" s="991" t="s">
        <v>203</v>
      </c>
      <c r="D965" s="994">
        <v>17</v>
      </c>
      <c r="E965" s="993" t="s">
        <v>917</v>
      </c>
      <c r="F965" s="993" t="s">
        <v>917</v>
      </c>
      <c r="G965" s="995" t="s">
        <v>503</v>
      </c>
      <c r="H965" s="569"/>
    </row>
    <row r="966" spans="1:8" ht="16.5" customHeight="1" x14ac:dyDescent="0.25">
      <c r="A966" s="994">
        <v>5</v>
      </c>
      <c r="B966" s="991" t="s">
        <v>114</v>
      </c>
      <c r="C966" s="991" t="s">
        <v>191</v>
      </c>
      <c r="D966" s="993" t="s">
        <v>917</v>
      </c>
      <c r="E966" s="993" t="s">
        <v>917</v>
      </c>
      <c r="F966" s="993" t="s">
        <v>917</v>
      </c>
      <c r="G966" s="995" t="s">
        <v>506</v>
      </c>
      <c r="H966" s="569"/>
    </row>
    <row r="967" spans="1:8" ht="16.5" x14ac:dyDescent="0.25">
      <c r="A967" s="994">
        <v>5</v>
      </c>
      <c r="B967" s="991" t="s">
        <v>114</v>
      </c>
      <c r="C967" s="991" t="s">
        <v>190</v>
      </c>
      <c r="D967" s="994">
        <v>2</v>
      </c>
      <c r="E967" s="991">
        <v>109.96000000000001</v>
      </c>
      <c r="F967" s="991" t="s">
        <v>505</v>
      </c>
      <c r="G967" s="995" t="s">
        <v>506</v>
      </c>
      <c r="H967" s="569"/>
    </row>
    <row r="968" spans="1:8" ht="16.5" x14ac:dyDescent="0.25">
      <c r="A968" s="994">
        <v>5</v>
      </c>
      <c r="B968" s="991" t="s">
        <v>114</v>
      </c>
      <c r="C968" s="991" t="s">
        <v>189</v>
      </c>
      <c r="D968" s="994">
        <v>2</v>
      </c>
      <c r="E968" s="991">
        <v>274.7</v>
      </c>
      <c r="F968" s="991" t="s">
        <v>500</v>
      </c>
      <c r="G968" s="995" t="s">
        <v>506</v>
      </c>
      <c r="H968" s="569"/>
    </row>
    <row r="969" spans="1:8" ht="16.5" x14ac:dyDescent="0.25">
      <c r="A969" s="994">
        <v>5</v>
      </c>
      <c r="B969" s="991" t="s">
        <v>114</v>
      </c>
      <c r="C969" s="991" t="s">
        <v>193</v>
      </c>
      <c r="D969" s="993" t="s">
        <v>917</v>
      </c>
      <c r="E969" s="993" t="s">
        <v>917</v>
      </c>
      <c r="F969" s="993" t="s">
        <v>917</v>
      </c>
      <c r="G969" s="995" t="s">
        <v>506</v>
      </c>
      <c r="H969" s="569"/>
    </row>
    <row r="970" spans="1:8" ht="16.5" x14ac:dyDescent="0.25">
      <c r="A970" s="994">
        <v>5</v>
      </c>
      <c r="B970" s="991" t="s">
        <v>114</v>
      </c>
      <c r="C970" s="991" t="s">
        <v>282</v>
      </c>
      <c r="D970" s="993" t="s">
        <v>917</v>
      </c>
      <c r="E970" s="993" t="s">
        <v>917</v>
      </c>
      <c r="F970" s="993" t="s">
        <v>917</v>
      </c>
      <c r="G970" s="995" t="s">
        <v>506</v>
      </c>
      <c r="H970" s="569"/>
    </row>
    <row r="971" spans="1:8" ht="16.5" x14ac:dyDescent="0.25">
      <c r="A971" s="994">
        <v>5</v>
      </c>
      <c r="B971" s="991" t="s">
        <v>114</v>
      </c>
      <c r="C971" s="991" t="s">
        <v>243</v>
      </c>
      <c r="D971" s="993" t="s">
        <v>917</v>
      </c>
      <c r="E971" s="993" t="s">
        <v>917</v>
      </c>
      <c r="F971" s="993" t="s">
        <v>917</v>
      </c>
      <c r="G971" s="995" t="s">
        <v>506</v>
      </c>
      <c r="H971" s="569"/>
    </row>
    <row r="972" spans="1:8" ht="16.5" x14ac:dyDescent="0.25">
      <c r="A972" s="994">
        <v>5</v>
      </c>
      <c r="B972" s="991" t="s">
        <v>114</v>
      </c>
      <c r="C972" s="991" t="s">
        <v>200</v>
      </c>
      <c r="D972" s="994">
        <v>2</v>
      </c>
      <c r="E972" s="993" t="s">
        <v>917</v>
      </c>
      <c r="F972" s="993" t="s">
        <v>917</v>
      </c>
      <c r="G972" s="995" t="s">
        <v>506</v>
      </c>
      <c r="H972" s="569"/>
    </row>
    <row r="973" spans="1:8" ht="16.5" x14ac:dyDescent="0.25">
      <c r="A973" s="994">
        <v>5</v>
      </c>
      <c r="B973" s="991" t="s">
        <v>114</v>
      </c>
      <c r="C973" s="991" t="s">
        <v>203</v>
      </c>
      <c r="D973" s="994">
        <v>6</v>
      </c>
      <c r="E973" s="993" t="s">
        <v>917</v>
      </c>
      <c r="F973" s="993" t="s">
        <v>917</v>
      </c>
      <c r="G973" s="995" t="s">
        <v>506</v>
      </c>
      <c r="H973" s="569"/>
    </row>
    <row r="974" spans="1:8" ht="16.5" customHeight="1" x14ac:dyDescent="0.25">
      <c r="A974" s="994">
        <v>5</v>
      </c>
      <c r="B974" s="991" t="s">
        <v>118</v>
      </c>
      <c r="C974" s="991" t="s">
        <v>191</v>
      </c>
      <c r="D974" s="993" t="s">
        <v>917</v>
      </c>
      <c r="E974" s="993" t="s">
        <v>917</v>
      </c>
      <c r="F974" s="993" t="s">
        <v>917</v>
      </c>
      <c r="G974" s="995" t="s">
        <v>509</v>
      </c>
      <c r="H974" s="569"/>
    </row>
    <row r="975" spans="1:8" ht="16.5" x14ac:dyDescent="0.25">
      <c r="A975" s="994">
        <v>5</v>
      </c>
      <c r="B975" s="991" t="s">
        <v>118</v>
      </c>
      <c r="C975" s="991" t="s">
        <v>190</v>
      </c>
      <c r="D975" s="994">
        <v>7</v>
      </c>
      <c r="E975" s="991">
        <v>879.78</v>
      </c>
      <c r="F975" s="991" t="s">
        <v>507</v>
      </c>
      <c r="G975" s="995" t="s">
        <v>509</v>
      </c>
      <c r="H975" s="569"/>
    </row>
    <row r="976" spans="1:8" ht="16.5" x14ac:dyDescent="0.25">
      <c r="A976" s="994">
        <v>5</v>
      </c>
      <c r="B976" s="991" t="s">
        <v>118</v>
      </c>
      <c r="C976" s="991" t="s">
        <v>189</v>
      </c>
      <c r="D976" s="994">
        <v>3</v>
      </c>
      <c r="E976" s="991">
        <v>251.79</v>
      </c>
      <c r="F976" s="991" t="s">
        <v>508</v>
      </c>
      <c r="G976" s="995" t="s">
        <v>509</v>
      </c>
      <c r="H976" s="569"/>
    </row>
    <row r="977" spans="1:8" ht="16.5" x14ac:dyDescent="0.25">
      <c r="A977" s="994">
        <v>5</v>
      </c>
      <c r="B977" s="991" t="s">
        <v>118</v>
      </c>
      <c r="C977" s="991" t="s">
        <v>193</v>
      </c>
      <c r="D977" s="993" t="s">
        <v>917</v>
      </c>
      <c r="E977" s="993" t="s">
        <v>917</v>
      </c>
      <c r="F977" s="993" t="s">
        <v>917</v>
      </c>
      <c r="G977" s="995" t="s">
        <v>509</v>
      </c>
      <c r="H977" s="569"/>
    </row>
    <row r="978" spans="1:8" ht="16.5" x14ac:dyDescent="0.25">
      <c r="A978" s="994">
        <v>5</v>
      </c>
      <c r="B978" s="991" t="s">
        <v>118</v>
      </c>
      <c r="C978" s="991" t="s">
        <v>282</v>
      </c>
      <c r="D978" s="993" t="s">
        <v>917</v>
      </c>
      <c r="E978" s="993" t="s">
        <v>917</v>
      </c>
      <c r="F978" s="993" t="s">
        <v>917</v>
      </c>
      <c r="G978" s="995" t="s">
        <v>509</v>
      </c>
      <c r="H978" s="569"/>
    </row>
    <row r="979" spans="1:8" ht="16.5" x14ac:dyDescent="0.25">
      <c r="A979" s="994">
        <v>5</v>
      </c>
      <c r="B979" s="991" t="s">
        <v>118</v>
      </c>
      <c r="C979" s="991" t="s">
        <v>243</v>
      </c>
      <c r="D979" s="993" t="s">
        <v>917</v>
      </c>
      <c r="E979" s="993" t="s">
        <v>917</v>
      </c>
      <c r="F979" s="993" t="s">
        <v>917</v>
      </c>
      <c r="G979" s="995" t="s">
        <v>509</v>
      </c>
      <c r="H979" s="569"/>
    </row>
    <row r="980" spans="1:8" ht="16.5" x14ac:dyDescent="0.25">
      <c r="A980" s="994">
        <v>5</v>
      </c>
      <c r="B980" s="991" t="s">
        <v>118</v>
      </c>
      <c r="C980" s="991" t="s">
        <v>200</v>
      </c>
      <c r="D980" s="994">
        <v>13</v>
      </c>
      <c r="E980" s="993" t="s">
        <v>917</v>
      </c>
      <c r="F980" s="993" t="s">
        <v>917</v>
      </c>
      <c r="G980" s="995" t="s">
        <v>509</v>
      </c>
      <c r="H980" s="569"/>
    </row>
    <row r="981" spans="1:8" ht="16.5" x14ac:dyDescent="0.25">
      <c r="A981" s="994">
        <v>5</v>
      </c>
      <c r="B981" s="991" t="s">
        <v>118</v>
      </c>
      <c r="C981" s="991" t="s">
        <v>203</v>
      </c>
      <c r="D981" s="994">
        <v>0</v>
      </c>
      <c r="E981" s="993" t="s">
        <v>917</v>
      </c>
      <c r="F981" s="993" t="s">
        <v>917</v>
      </c>
      <c r="G981" s="995" t="s">
        <v>509</v>
      </c>
      <c r="H981" s="569"/>
    </row>
    <row r="982" spans="1:8" ht="16.5" customHeight="1" x14ac:dyDescent="0.25">
      <c r="A982" s="994">
        <v>5</v>
      </c>
      <c r="B982" s="991" t="s">
        <v>510</v>
      </c>
      <c r="C982" s="991" t="s">
        <v>191</v>
      </c>
      <c r="D982" s="993" t="s">
        <v>917</v>
      </c>
      <c r="E982" s="993" t="s">
        <v>917</v>
      </c>
      <c r="F982" s="993" t="s">
        <v>917</v>
      </c>
      <c r="G982" s="995" t="s">
        <v>526</v>
      </c>
      <c r="H982" s="569"/>
    </row>
    <row r="983" spans="1:8" ht="16.5" x14ac:dyDescent="0.25">
      <c r="A983" s="994">
        <v>5</v>
      </c>
      <c r="B983" s="991" t="s">
        <v>510</v>
      </c>
      <c r="C983" s="991" t="s">
        <v>190</v>
      </c>
      <c r="D983" s="994">
        <v>7</v>
      </c>
      <c r="E983" s="991">
        <v>978.47</v>
      </c>
      <c r="F983" s="991" t="s">
        <v>523</v>
      </c>
      <c r="G983" s="995" t="s">
        <v>526</v>
      </c>
      <c r="H983" s="569"/>
    </row>
    <row r="984" spans="1:8" ht="33" x14ac:dyDescent="0.25">
      <c r="A984" s="994">
        <v>5</v>
      </c>
      <c r="B984" s="991" t="s">
        <v>510</v>
      </c>
      <c r="C984" s="991" t="s">
        <v>189</v>
      </c>
      <c r="D984" s="994">
        <v>9</v>
      </c>
      <c r="E984" s="991">
        <v>815.32999999999993</v>
      </c>
      <c r="F984" s="991" t="s">
        <v>525</v>
      </c>
      <c r="G984" s="995" t="s">
        <v>526</v>
      </c>
      <c r="H984" s="569"/>
    </row>
    <row r="985" spans="1:8" ht="16.5" x14ac:dyDescent="0.25">
      <c r="A985" s="994">
        <v>5</v>
      </c>
      <c r="B985" s="991" t="s">
        <v>510</v>
      </c>
      <c r="C985" s="991" t="s">
        <v>193</v>
      </c>
      <c r="D985" s="993" t="s">
        <v>917</v>
      </c>
      <c r="E985" s="993" t="s">
        <v>917</v>
      </c>
      <c r="F985" s="993" t="s">
        <v>917</v>
      </c>
      <c r="G985" s="995" t="s">
        <v>526</v>
      </c>
      <c r="H985" s="569"/>
    </row>
    <row r="986" spans="1:8" ht="16.5" x14ac:dyDescent="0.25">
      <c r="A986" s="994">
        <v>5</v>
      </c>
      <c r="B986" s="991" t="s">
        <v>510</v>
      </c>
      <c r="C986" s="991" t="s">
        <v>282</v>
      </c>
      <c r="D986" s="994">
        <v>1</v>
      </c>
      <c r="E986" s="991">
        <v>124.35</v>
      </c>
      <c r="F986" s="991" t="s">
        <v>524</v>
      </c>
      <c r="G986" s="995" t="s">
        <v>526</v>
      </c>
      <c r="H986" s="569"/>
    </row>
    <row r="987" spans="1:8" ht="16.5" x14ac:dyDescent="0.25">
      <c r="A987" s="994">
        <v>5</v>
      </c>
      <c r="B987" s="991" t="s">
        <v>510</v>
      </c>
      <c r="C987" s="991" t="s">
        <v>243</v>
      </c>
      <c r="D987" s="993" t="s">
        <v>917</v>
      </c>
      <c r="E987" s="993" t="s">
        <v>917</v>
      </c>
      <c r="F987" s="993" t="s">
        <v>917</v>
      </c>
      <c r="G987" s="995" t="s">
        <v>526</v>
      </c>
      <c r="H987" s="569"/>
    </row>
    <row r="988" spans="1:8" ht="16.5" x14ac:dyDescent="0.25">
      <c r="A988" s="994">
        <v>5</v>
      </c>
      <c r="B988" s="991" t="s">
        <v>510</v>
      </c>
      <c r="C988" s="991" t="s">
        <v>200</v>
      </c>
      <c r="D988" s="994">
        <v>22</v>
      </c>
      <c r="E988" s="993" t="s">
        <v>917</v>
      </c>
      <c r="F988" s="993" t="s">
        <v>917</v>
      </c>
      <c r="G988" s="995" t="s">
        <v>526</v>
      </c>
      <c r="H988" s="569"/>
    </row>
    <row r="989" spans="1:8" ht="16.5" x14ac:dyDescent="0.25">
      <c r="A989" s="994">
        <v>5</v>
      </c>
      <c r="B989" s="991" t="s">
        <v>510</v>
      </c>
      <c r="C989" s="991" t="s">
        <v>203</v>
      </c>
      <c r="D989" s="994">
        <v>79</v>
      </c>
      <c r="E989" s="993" t="s">
        <v>917</v>
      </c>
      <c r="F989" s="993" t="s">
        <v>917</v>
      </c>
      <c r="G989" s="995" t="s">
        <v>526</v>
      </c>
      <c r="H989" s="569"/>
    </row>
    <row r="990" spans="1:8" ht="16.5" x14ac:dyDescent="0.25">
      <c r="A990" s="994">
        <v>5</v>
      </c>
      <c r="B990" s="991" t="s">
        <v>511</v>
      </c>
      <c r="C990" s="991" t="s">
        <v>191</v>
      </c>
      <c r="D990" s="993" t="s">
        <v>917</v>
      </c>
      <c r="E990" s="993" t="s">
        <v>917</v>
      </c>
      <c r="F990" s="993" t="s">
        <v>917</v>
      </c>
      <c r="G990" s="995" t="s">
        <v>529</v>
      </c>
      <c r="H990" s="569"/>
    </row>
    <row r="991" spans="1:8" ht="16.5" x14ac:dyDescent="0.25">
      <c r="A991" s="994">
        <v>5</v>
      </c>
      <c r="B991" s="991" t="s">
        <v>511</v>
      </c>
      <c r="C991" s="991" t="s">
        <v>190</v>
      </c>
      <c r="D991" s="994">
        <v>5</v>
      </c>
      <c r="E991" s="991">
        <v>1277.94</v>
      </c>
      <c r="F991" s="991" t="s">
        <v>527</v>
      </c>
      <c r="G991" s="995" t="s">
        <v>529</v>
      </c>
      <c r="H991" s="569"/>
    </row>
    <row r="992" spans="1:8" ht="16.5" x14ac:dyDescent="0.25">
      <c r="A992" s="994">
        <v>5</v>
      </c>
      <c r="B992" s="991" t="s">
        <v>511</v>
      </c>
      <c r="C992" s="991" t="s">
        <v>189</v>
      </c>
      <c r="D992" s="994">
        <v>3</v>
      </c>
      <c r="E992" s="991">
        <v>230.08999999999997</v>
      </c>
      <c r="F992" s="991" t="s">
        <v>528</v>
      </c>
      <c r="G992" s="995" t="s">
        <v>529</v>
      </c>
      <c r="H992" s="569"/>
    </row>
    <row r="993" spans="1:8" ht="16.5" x14ac:dyDescent="0.25">
      <c r="A993" s="994">
        <v>5</v>
      </c>
      <c r="B993" s="991" t="s">
        <v>511</v>
      </c>
      <c r="C993" s="991" t="s">
        <v>193</v>
      </c>
      <c r="D993" s="993" t="s">
        <v>917</v>
      </c>
      <c r="E993" s="993" t="s">
        <v>917</v>
      </c>
      <c r="F993" s="993" t="s">
        <v>917</v>
      </c>
      <c r="G993" s="995" t="s">
        <v>529</v>
      </c>
      <c r="H993" s="569"/>
    </row>
    <row r="994" spans="1:8" ht="16.5" x14ac:dyDescent="0.25">
      <c r="A994" s="994">
        <v>5</v>
      </c>
      <c r="B994" s="991" t="s">
        <v>511</v>
      </c>
      <c r="C994" s="991" t="s">
        <v>282</v>
      </c>
      <c r="D994" s="993" t="s">
        <v>917</v>
      </c>
      <c r="E994" s="993" t="s">
        <v>917</v>
      </c>
      <c r="F994" s="993" t="s">
        <v>917</v>
      </c>
      <c r="G994" s="995" t="s">
        <v>529</v>
      </c>
      <c r="H994" s="569"/>
    </row>
    <row r="995" spans="1:8" ht="16.5" x14ac:dyDescent="0.25">
      <c r="A995" s="994">
        <v>5</v>
      </c>
      <c r="B995" s="991" t="s">
        <v>511</v>
      </c>
      <c r="C995" s="991" t="s">
        <v>243</v>
      </c>
      <c r="D995" s="993" t="s">
        <v>917</v>
      </c>
      <c r="E995" s="993" t="s">
        <v>917</v>
      </c>
      <c r="F995" s="993" t="s">
        <v>917</v>
      </c>
      <c r="G995" s="995" t="s">
        <v>529</v>
      </c>
      <c r="H995" s="569"/>
    </row>
    <row r="996" spans="1:8" ht="16.5" x14ac:dyDescent="0.25">
      <c r="A996" s="994">
        <v>5</v>
      </c>
      <c r="B996" s="991" t="s">
        <v>511</v>
      </c>
      <c r="C996" s="991" t="s">
        <v>200</v>
      </c>
      <c r="D996" s="994">
        <v>7</v>
      </c>
      <c r="E996" s="993" t="s">
        <v>917</v>
      </c>
      <c r="F996" s="993" t="s">
        <v>917</v>
      </c>
      <c r="G996" s="995" t="s">
        <v>529</v>
      </c>
      <c r="H996" s="569"/>
    </row>
    <row r="997" spans="1:8" ht="16.5" x14ac:dyDescent="0.25">
      <c r="A997" s="994">
        <v>5</v>
      </c>
      <c r="B997" s="991" t="s">
        <v>511</v>
      </c>
      <c r="C997" s="991" t="s">
        <v>203</v>
      </c>
      <c r="D997" s="994">
        <v>30</v>
      </c>
      <c r="E997" s="993" t="s">
        <v>917</v>
      </c>
      <c r="F997" s="993" t="s">
        <v>917</v>
      </c>
      <c r="G997" s="995" t="s">
        <v>529</v>
      </c>
      <c r="H997" s="569"/>
    </row>
    <row r="998" spans="1:8" ht="16.5" x14ac:dyDescent="0.25">
      <c r="A998" s="994">
        <v>5</v>
      </c>
      <c r="B998" s="991" t="s">
        <v>533</v>
      </c>
      <c r="C998" s="991" t="s">
        <v>191</v>
      </c>
      <c r="D998" s="993" t="s">
        <v>917</v>
      </c>
      <c r="E998" s="993" t="s">
        <v>917</v>
      </c>
      <c r="F998" s="993" t="s">
        <v>917</v>
      </c>
      <c r="G998" s="995" t="s">
        <v>532</v>
      </c>
      <c r="H998" s="569"/>
    </row>
    <row r="999" spans="1:8" ht="16.5" x14ac:dyDescent="0.25">
      <c r="A999" s="994">
        <v>5</v>
      </c>
      <c r="B999" s="991" t="s">
        <v>533</v>
      </c>
      <c r="C999" s="991" t="s">
        <v>190</v>
      </c>
      <c r="D999" s="994">
        <v>5</v>
      </c>
      <c r="E999" s="991">
        <v>1281.82</v>
      </c>
      <c r="F999" s="991" t="s">
        <v>530</v>
      </c>
      <c r="G999" s="995" t="s">
        <v>532</v>
      </c>
      <c r="H999" s="569"/>
    </row>
    <row r="1000" spans="1:8" ht="16.5" x14ac:dyDescent="0.25">
      <c r="A1000" s="994">
        <v>5</v>
      </c>
      <c r="B1000" s="991" t="s">
        <v>533</v>
      </c>
      <c r="C1000" s="991" t="s">
        <v>189</v>
      </c>
      <c r="D1000" s="994">
        <v>4</v>
      </c>
      <c r="E1000" s="991">
        <v>816.67000000000007</v>
      </c>
      <c r="F1000" s="991" t="s">
        <v>531</v>
      </c>
      <c r="G1000" s="995" t="s">
        <v>532</v>
      </c>
      <c r="H1000" s="569"/>
    </row>
    <row r="1001" spans="1:8" ht="16.5" x14ac:dyDescent="0.25">
      <c r="A1001" s="994">
        <v>5</v>
      </c>
      <c r="B1001" s="991" t="s">
        <v>533</v>
      </c>
      <c r="C1001" s="991" t="s">
        <v>193</v>
      </c>
      <c r="D1001" s="993" t="s">
        <v>917</v>
      </c>
      <c r="E1001" s="993" t="s">
        <v>917</v>
      </c>
      <c r="F1001" s="993" t="s">
        <v>917</v>
      </c>
      <c r="G1001" s="995" t="s">
        <v>532</v>
      </c>
      <c r="H1001" s="569"/>
    </row>
    <row r="1002" spans="1:8" ht="16.5" x14ac:dyDescent="0.25">
      <c r="A1002" s="994">
        <v>5</v>
      </c>
      <c r="B1002" s="991" t="s">
        <v>533</v>
      </c>
      <c r="C1002" s="991" t="s">
        <v>282</v>
      </c>
      <c r="D1002" s="993" t="s">
        <v>917</v>
      </c>
      <c r="E1002" s="993" t="s">
        <v>917</v>
      </c>
      <c r="F1002" s="993" t="s">
        <v>917</v>
      </c>
      <c r="G1002" s="995" t="s">
        <v>532</v>
      </c>
      <c r="H1002" s="569"/>
    </row>
    <row r="1003" spans="1:8" ht="16.5" x14ac:dyDescent="0.25">
      <c r="A1003" s="994">
        <v>5</v>
      </c>
      <c r="B1003" s="991" t="s">
        <v>533</v>
      </c>
      <c r="C1003" s="991" t="s">
        <v>243</v>
      </c>
      <c r="D1003" s="993" t="s">
        <v>917</v>
      </c>
      <c r="E1003" s="993" t="s">
        <v>917</v>
      </c>
      <c r="F1003" s="993" t="s">
        <v>917</v>
      </c>
      <c r="G1003" s="995" t="s">
        <v>532</v>
      </c>
      <c r="H1003" s="569"/>
    </row>
    <row r="1004" spans="1:8" ht="16.5" x14ac:dyDescent="0.25">
      <c r="A1004" s="994">
        <v>5</v>
      </c>
      <c r="B1004" s="991" t="s">
        <v>533</v>
      </c>
      <c r="C1004" s="991" t="s">
        <v>200</v>
      </c>
      <c r="D1004" s="994">
        <v>13</v>
      </c>
      <c r="E1004" s="993" t="s">
        <v>917</v>
      </c>
      <c r="F1004" s="993" t="s">
        <v>917</v>
      </c>
      <c r="G1004" s="995" t="s">
        <v>532</v>
      </c>
      <c r="H1004" s="569"/>
    </row>
    <row r="1005" spans="1:8" ht="16.5" x14ac:dyDescent="0.25">
      <c r="A1005" s="994">
        <v>5</v>
      </c>
      <c r="B1005" s="991" t="s">
        <v>533</v>
      </c>
      <c r="C1005" s="991" t="s">
        <v>203</v>
      </c>
      <c r="D1005" s="994">
        <v>56</v>
      </c>
      <c r="E1005" s="993" t="s">
        <v>917</v>
      </c>
      <c r="F1005" s="993" t="s">
        <v>917</v>
      </c>
      <c r="G1005" s="995" t="s">
        <v>532</v>
      </c>
      <c r="H1005" s="569"/>
    </row>
    <row r="1006" spans="1:8" ht="16.5" x14ac:dyDescent="0.25">
      <c r="A1006" s="994">
        <v>5</v>
      </c>
      <c r="B1006" s="991" t="s">
        <v>512</v>
      </c>
      <c r="C1006" s="991" t="s">
        <v>191</v>
      </c>
      <c r="D1006" s="993" t="s">
        <v>917</v>
      </c>
      <c r="E1006" s="993" t="s">
        <v>917</v>
      </c>
      <c r="F1006" s="993" t="s">
        <v>917</v>
      </c>
      <c r="G1006" s="995" t="s">
        <v>536</v>
      </c>
      <c r="H1006" s="569"/>
    </row>
    <row r="1007" spans="1:8" ht="16.5" x14ac:dyDescent="0.25">
      <c r="A1007" s="994">
        <v>5</v>
      </c>
      <c r="B1007" s="991" t="s">
        <v>512</v>
      </c>
      <c r="C1007" s="991" t="s">
        <v>190</v>
      </c>
      <c r="D1007" s="994">
        <v>3</v>
      </c>
      <c r="E1007" s="991">
        <v>1948.38</v>
      </c>
      <c r="F1007" s="991" t="s">
        <v>534</v>
      </c>
      <c r="G1007" s="995" t="s">
        <v>536</v>
      </c>
      <c r="H1007" s="569"/>
    </row>
    <row r="1008" spans="1:8" ht="16.5" x14ac:dyDescent="0.25">
      <c r="A1008" s="994">
        <v>5</v>
      </c>
      <c r="B1008" s="991" t="s">
        <v>512</v>
      </c>
      <c r="C1008" s="991" t="s">
        <v>189</v>
      </c>
      <c r="D1008" s="994">
        <v>7</v>
      </c>
      <c r="E1008" s="991">
        <v>961.78</v>
      </c>
      <c r="F1008" s="991" t="s">
        <v>535</v>
      </c>
      <c r="G1008" s="995" t="s">
        <v>536</v>
      </c>
      <c r="H1008" s="569"/>
    </row>
    <row r="1009" spans="1:8" ht="16.5" x14ac:dyDescent="0.25">
      <c r="A1009" s="994">
        <v>5</v>
      </c>
      <c r="B1009" s="991" t="s">
        <v>512</v>
      </c>
      <c r="C1009" s="991" t="s">
        <v>193</v>
      </c>
      <c r="D1009" s="993" t="s">
        <v>917</v>
      </c>
      <c r="E1009" s="993" t="s">
        <v>917</v>
      </c>
      <c r="F1009" s="993" t="s">
        <v>917</v>
      </c>
      <c r="G1009" s="995" t="s">
        <v>536</v>
      </c>
      <c r="H1009" s="569"/>
    </row>
    <row r="1010" spans="1:8" ht="16.5" x14ac:dyDescent="0.25">
      <c r="A1010" s="994">
        <v>5</v>
      </c>
      <c r="B1010" s="991" t="s">
        <v>512</v>
      </c>
      <c r="C1010" s="991" t="s">
        <v>282</v>
      </c>
      <c r="D1010" s="993" t="s">
        <v>917</v>
      </c>
      <c r="E1010" s="993" t="s">
        <v>917</v>
      </c>
      <c r="F1010" s="993" t="s">
        <v>917</v>
      </c>
      <c r="G1010" s="995" t="s">
        <v>536</v>
      </c>
      <c r="H1010" s="569"/>
    </row>
    <row r="1011" spans="1:8" ht="16.5" x14ac:dyDescent="0.25">
      <c r="A1011" s="994">
        <v>5</v>
      </c>
      <c r="B1011" s="991" t="s">
        <v>512</v>
      </c>
      <c r="C1011" s="991" t="s">
        <v>243</v>
      </c>
      <c r="D1011" s="993" t="s">
        <v>917</v>
      </c>
      <c r="E1011" s="993" t="s">
        <v>917</v>
      </c>
      <c r="F1011" s="993" t="s">
        <v>917</v>
      </c>
      <c r="G1011" s="995" t="s">
        <v>536</v>
      </c>
      <c r="H1011" s="569"/>
    </row>
    <row r="1012" spans="1:8" ht="16.5" x14ac:dyDescent="0.25">
      <c r="A1012" s="994">
        <v>5</v>
      </c>
      <c r="B1012" s="991" t="s">
        <v>512</v>
      </c>
      <c r="C1012" s="991" t="s">
        <v>200</v>
      </c>
      <c r="D1012" s="994">
        <v>13</v>
      </c>
      <c r="E1012" s="993" t="s">
        <v>917</v>
      </c>
      <c r="F1012" s="993" t="s">
        <v>917</v>
      </c>
      <c r="G1012" s="995" t="s">
        <v>536</v>
      </c>
      <c r="H1012" s="569"/>
    </row>
    <row r="1013" spans="1:8" ht="16.5" x14ac:dyDescent="0.25">
      <c r="A1013" s="994">
        <v>5</v>
      </c>
      <c r="B1013" s="991" t="s">
        <v>512</v>
      </c>
      <c r="C1013" s="991" t="s">
        <v>203</v>
      </c>
      <c r="D1013" s="994">
        <v>45</v>
      </c>
      <c r="E1013" s="993" t="s">
        <v>917</v>
      </c>
      <c r="F1013" s="993" t="s">
        <v>917</v>
      </c>
      <c r="G1013" s="995" t="s">
        <v>536</v>
      </c>
      <c r="H1013" s="569"/>
    </row>
    <row r="1014" spans="1:8" ht="16.5" x14ac:dyDescent="0.25">
      <c r="A1014" s="994">
        <v>5</v>
      </c>
      <c r="B1014" s="991" t="s">
        <v>513</v>
      </c>
      <c r="C1014" s="991" t="s">
        <v>191</v>
      </c>
      <c r="D1014" s="993" t="s">
        <v>917</v>
      </c>
      <c r="E1014" s="993" t="s">
        <v>917</v>
      </c>
      <c r="F1014" s="993" t="s">
        <v>917</v>
      </c>
      <c r="G1014" s="995" t="s">
        <v>539</v>
      </c>
      <c r="H1014" s="569"/>
    </row>
    <row r="1015" spans="1:8" ht="16.5" x14ac:dyDescent="0.25">
      <c r="A1015" s="994">
        <v>5</v>
      </c>
      <c r="B1015" s="991" t="s">
        <v>513</v>
      </c>
      <c r="C1015" s="991" t="s">
        <v>190</v>
      </c>
      <c r="D1015" s="994">
        <v>3</v>
      </c>
      <c r="E1015" s="991">
        <v>455.11</v>
      </c>
      <c r="F1015" s="991" t="s">
        <v>537</v>
      </c>
      <c r="G1015" s="995" t="s">
        <v>539</v>
      </c>
      <c r="H1015" s="569"/>
    </row>
    <row r="1016" spans="1:8" ht="16.5" x14ac:dyDescent="0.25">
      <c r="A1016" s="994">
        <v>5</v>
      </c>
      <c r="B1016" s="991" t="s">
        <v>513</v>
      </c>
      <c r="C1016" s="991" t="s">
        <v>189</v>
      </c>
      <c r="D1016" s="994">
        <v>8</v>
      </c>
      <c r="E1016" s="991">
        <v>482.87</v>
      </c>
      <c r="F1016" s="991" t="s">
        <v>538</v>
      </c>
      <c r="G1016" s="995" t="s">
        <v>539</v>
      </c>
      <c r="H1016" s="569"/>
    </row>
    <row r="1017" spans="1:8" ht="16.5" x14ac:dyDescent="0.25">
      <c r="A1017" s="994">
        <v>5</v>
      </c>
      <c r="B1017" s="991" t="s">
        <v>513</v>
      </c>
      <c r="C1017" s="991" t="s">
        <v>193</v>
      </c>
      <c r="D1017" s="993" t="s">
        <v>917</v>
      </c>
      <c r="E1017" s="993" t="s">
        <v>917</v>
      </c>
      <c r="F1017" s="993" t="s">
        <v>917</v>
      </c>
      <c r="G1017" s="995" t="s">
        <v>539</v>
      </c>
      <c r="H1017" s="569"/>
    </row>
    <row r="1018" spans="1:8" ht="16.5" x14ac:dyDescent="0.25">
      <c r="A1018" s="994">
        <v>5</v>
      </c>
      <c r="B1018" s="991" t="s">
        <v>513</v>
      </c>
      <c r="C1018" s="991" t="s">
        <v>282</v>
      </c>
      <c r="D1018" s="993" t="s">
        <v>917</v>
      </c>
      <c r="E1018" s="993" t="s">
        <v>917</v>
      </c>
      <c r="F1018" s="993" t="s">
        <v>917</v>
      </c>
      <c r="G1018" s="995" t="s">
        <v>539</v>
      </c>
      <c r="H1018" s="569"/>
    </row>
    <row r="1019" spans="1:8" ht="16.5" x14ac:dyDescent="0.25">
      <c r="A1019" s="994">
        <v>5</v>
      </c>
      <c r="B1019" s="991" t="s">
        <v>513</v>
      </c>
      <c r="C1019" s="991" t="s">
        <v>243</v>
      </c>
      <c r="D1019" s="993" t="s">
        <v>917</v>
      </c>
      <c r="E1019" s="993" t="s">
        <v>917</v>
      </c>
      <c r="F1019" s="993" t="s">
        <v>917</v>
      </c>
      <c r="G1019" s="995" t="s">
        <v>539</v>
      </c>
      <c r="H1019" s="569"/>
    </row>
    <row r="1020" spans="1:8" ht="16.5" x14ac:dyDescent="0.25">
      <c r="A1020" s="994">
        <v>5</v>
      </c>
      <c r="B1020" s="991" t="s">
        <v>513</v>
      </c>
      <c r="C1020" s="991" t="s">
        <v>200</v>
      </c>
      <c r="D1020" s="994">
        <v>8</v>
      </c>
      <c r="E1020" s="993" t="s">
        <v>917</v>
      </c>
      <c r="F1020" s="993" t="s">
        <v>917</v>
      </c>
      <c r="G1020" s="995" t="s">
        <v>539</v>
      </c>
      <c r="H1020" s="569"/>
    </row>
    <row r="1021" spans="1:8" ht="16.5" x14ac:dyDescent="0.25">
      <c r="A1021" s="994">
        <v>5</v>
      </c>
      <c r="B1021" s="991" t="s">
        <v>513</v>
      </c>
      <c r="C1021" s="991" t="s">
        <v>203</v>
      </c>
      <c r="D1021" s="994">
        <v>20</v>
      </c>
      <c r="E1021" s="993" t="s">
        <v>917</v>
      </c>
      <c r="F1021" s="993" t="s">
        <v>917</v>
      </c>
      <c r="G1021" s="995" t="s">
        <v>539</v>
      </c>
      <c r="H1021" s="569"/>
    </row>
    <row r="1022" spans="1:8" ht="16.5" x14ac:dyDescent="0.25">
      <c r="A1022" s="994">
        <v>5</v>
      </c>
      <c r="B1022" s="991" t="s">
        <v>514</v>
      </c>
      <c r="C1022" s="991" t="s">
        <v>191</v>
      </c>
      <c r="D1022" s="993" t="s">
        <v>917</v>
      </c>
      <c r="E1022" s="993" t="s">
        <v>917</v>
      </c>
      <c r="F1022" s="993" t="s">
        <v>917</v>
      </c>
      <c r="G1022" s="995" t="s">
        <v>542</v>
      </c>
      <c r="H1022" s="569"/>
    </row>
    <row r="1023" spans="1:8" ht="16.5" x14ac:dyDescent="0.25">
      <c r="A1023" s="994">
        <v>5</v>
      </c>
      <c r="B1023" s="991" t="s">
        <v>514</v>
      </c>
      <c r="C1023" s="991" t="s">
        <v>190</v>
      </c>
      <c r="D1023" s="994">
        <v>3</v>
      </c>
      <c r="E1023" s="991">
        <v>182.35</v>
      </c>
      <c r="F1023" s="991" t="s">
        <v>540</v>
      </c>
      <c r="G1023" s="995" t="s">
        <v>542</v>
      </c>
      <c r="H1023" s="569"/>
    </row>
    <row r="1024" spans="1:8" ht="16.5" x14ac:dyDescent="0.25">
      <c r="A1024" s="994">
        <v>5</v>
      </c>
      <c r="B1024" s="991" t="s">
        <v>514</v>
      </c>
      <c r="C1024" s="991" t="s">
        <v>189</v>
      </c>
      <c r="D1024" s="994">
        <v>3</v>
      </c>
      <c r="E1024" s="991">
        <v>139.86000000000001</v>
      </c>
      <c r="F1024" s="991" t="s">
        <v>541</v>
      </c>
      <c r="G1024" s="995" t="s">
        <v>542</v>
      </c>
      <c r="H1024" s="569"/>
    </row>
    <row r="1025" spans="1:8" ht="16.5" x14ac:dyDescent="0.25">
      <c r="A1025" s="994">
        <v>5</v>
      </c>
      <c r="B1025" s="991" t="s">
        <v>514</v>
      </c>
      <c r="C1025" s="991" t="s">
        <v>193</v>
      </c>
      <c r="D1025" s="993" t="s">
        <v>917</v>
      </c>
      <c r="E1025" s="993" t="s">
        <v>917</v>
      </c>
      <c r="F1025" s="993" t="s">
        <v>917</v>
      </c>
      <c r="G1025" s="995" t="s">
        <v>542</v>
      </c>
      <c r="H1025" s="569"/>
    </row>
    <row r="1026" spans="1:8" ht="16.5" x14ac:dyDescent="0.25">
      <c r="A1026" s="994">
        <v>5</v>
      </c>
      <c r="B1026" s="991" t="s">
        <v>514</v>
      </c>
      <c r="C1026" s="991" t="s">
        <v>282</v>
      </c>
      <c r="D1026" s="993" t="s">
        <v>917</v>
      </c>
      <c r="E1026" s="993" t="s">
        <v>917</v>
      </c>
      <c r="F1026" s="993" t="s">
        <v>917</v>
      </c>
      <c r="G1026" s="995" t="s">
        <v>542</v>
      </c>
      <c r="H1026" s="569"/>
    </row>
    <row r="1027" spans="1:8" ht="16.5" x14ac:dyDescent="0.25">
      <c r="A1027" s="994">
        <v>5</v>
      </c>
      <c r="B1027" s="991" t="s">
        <v>514</v>
      </c>
      <c r="C1027" s="991" t="s">
        <v>243</v>
      </c>
      <c r="D1027" s="993" t="s">
        <v>917</v>
      </c>
      <c r="E1027" s="993" t="s">
        <v>917</v>
      </c>
      <c r="F1027" s="993" t="s">
        <v>917</v>
      </c>
      <c r="G1027" s="995" t="s">
        <v>542</v>
      </c>
      <c r="H1027" s="569"/>
    </row>
    <row r="1028" spans="1:8" ht="16.5" x14ac:dyDescent="0.25">
      <c r="A1028" s="994">
        <v>5</v>
      </c>
      <c r="B1028" s="991" t="s">
        <v>514</v>
      </c>
      <c r="C1028" s="991" t="s">
        <v>200</v>
      </c>
      <c r="D1028" s="994">
        <v>1</v>
      </c>
      <c r="E1028" s="993" t="s">
        <v>917</v>
      </c>
      <c r="F1028" s="993" t="s">
        <v>917</v>
      </c>
      <c r="G1028" s="995" t="s">
        <v>542</v>
      </c>
      <c r="H1028" s="569"/>
    </row>
    <row r="1029" spans="1:8" ht="16.5" x14ac:dyDescent="0.25">
      <c r="A1029" s="994">
        <v>5</v>
      </c>
      <c r="B1029" s="991" t="s">
        <v>514</v>
      </c>
      <c r="C1029" s="991" t="s">
        <v>203</v>
      </c>
      <c r="D1029" s="994">
        <v>4</v>
      </c>
      <c r="E1029" s="993" t="s">
        <v>917</v>
      </c>
      <c r="F1029" s="993" t="s">
        <v>917</v>
      </c>
      <c r="G1029" s="995" t="s">
        <v>542</v>
      </c>
      <c r="H1029" s="569"/>
    </row>
    <row r="1030" spans="1:8" ht="16.5" x14ac:dyDescent="0.25">
      <c r="A1030" s="994">
        <v>5</v>
      </c>
      <c r="B1030" s="991" t="s">
        <v>515</v>
      </c>
      <c r="C1030" s="991" t="s">
        <v>191</v>
      </c>
      <c r="D1030" s="993" t="s">
        <v>917</v>
      </c>
      <c r="E1030" s="993" t="s">
        <v>917</v>
      </c>
      <c r="F1030" s="993" t="s">
        <v>917</v>
      </c>
      <c r="G1030" s="995" t="s">
        <v>545</v>
      </c>
      <c r="H1030" s="569"/>
    </row>
    <row r="1031" spans="1:8" ht="16.5" x14ac:dyDescent="0.25">
      <c r="A1031" s="994">
        <v>5</v>
      </c>
      <c r="B1031" s="991" t="s">
        <v>515</v>
      </c>
      <c r="C1031" s="991" t="s">
        <v>190</v>
      </c>
      <c r="D1031" s="994">
        <v>3</v>
      </c>
      <c r="E1031" s="991">
        <v>647.03</v>
      </c>
      <c r="F1031" s="991" t="s">
        <v>544</v>
      </c>
      <c r="G1031" s="995" t="s">
        <v>545</v>
      </c>
      <c r="H1031" s="569"/>
    </row>
    <row r="1032" spans="1:8" ht="16.5" x14ac:dyDescent="0.25">
      <c r="A1032" s="994">
        <v>5</v>
      </c>
      <c r="B1032" s="991" t="s">
        <v>515</v>
      </c>
      <c r="C1032" s="991" t="s">
        <v>189</v>
      </c>
      <c r="D1032" s="994">
        <v>2</v>
      </c>
      <c r="E1032" s="991">
        <v>513.78</v>
      </c>
      <c r="F1032" s="991" t="s">
        <v>543</v>
      </c>
      <c r="G1032" s="995" t="s">
        <v>545</v>
      </c>
      <c r="H1032" s="569"/>
    </row>
    <row r="1033" spans="1:8" ht="16.5" x14ac:dyDescent="0.25">
      <c r="A1033" s="994">
        <v>5</v>
      </c>
      <c r="B1033" s="991" t="s">
        <v>515</v>
      </c>
      <c r="C1033" s="991" t="s">
        <v>193</v>
      </c>
      <c r="D1033" s="993" t="s">
        <v>917</v>
      </c>
      <c r="E1033" s="993" t="s">
        <v>917</v>
      </c>
      <c r="F1033" s="993" t="s">
        <v>917</v>
      </c>
      <c r="G1033" s="995" t="s">
        <v>545</v>
      </c>
      <c r="H1033" s="569"/>
    </row>
    <row r="1034" spans="1:8" ht="16.5" x14ac:dyDescent="0.25">
      <c r="A1034" s="994">
        <v>5</v>
      </c>
      <c r="B1034" s="991" t="s">
        <v>515</v>
      </c>
      <c r="C1034" s="991" t="s">
        <v>282</v>
      </c>
      <c r="D1034" s="993" t="s">
        <v>917</v>
      </c>
      <c r="E1034" s="993" t="s">
        <v>917</v>
      </c>
      <c r="F1034" s="993" t="s">
        <v>917</v>
      </c>
      <c r="G1034" s="995" t="s">
        <v>545</v>
      </c>
      <c r="H1034" s="569"/>
    </row>
    <row r="1035" spans="1:8" ht="16.5" x14ac:dyDescent="0.25">
      <c r="A1035" s="994">
        <v>5</v>
      </c>
      <c r="B1035" s="991" t="s">
        <v>515</v>
      </c>
      <c r="C1035" s="991" t="s">
        <v>243</v>
      </c>
      <c r="D1035" s="993" t="s">
        <v>917</v>
      </c>
      <c r="E1035" s="993" t="s">
        <v>917</v>
      </c>
      <c r="F1035" s="993" t="s">
        <v>917</v>
      </c>
      <c r="G1035" s="995" t="s">
        <v>545</v>
      </c>
      <c r="H1035" s="569"/>
    </row>
    <row r="1036" spans="1:8" ht="16.5" x14ac:dyDescent="0.25">
      <c r="A1036" s="994">
        <v>5</v>
      </c>
      <c r="B1036" s="991" t="s">
        <v>515</v>
      </c>
      <c r="C1036" s="991" t="s">
        <v>200</v>
      </c>
      <c r="D1036" s="994">
        <v>13</v>
      </c>
      <c r="E1036" s="993" t="s">
        <v>917</v>
      </c>
      <c r="F1036" s="993" t="s">
        <v>917</v>
      </c>
      <c r="G1036" s="995" t="s">
        <v>545</v>
      </c>
      <c r="H1036" s="569"/>
    </row>
    <row r="1037" spans="1:8" ht="16.5" x14ac:dyDescent="0.25">
      <c r="A1037" s="994">
        <v>5</v>
      </c>
      <c r="B1037" s="991" t="s">
        <v>515</v>
      </c>
      <c r="C1037" s="991" t="s">
        <v>203</v>
      </c>
      <c r="D1037" s="994">
        <v>26</v>
      </c>
      <c r="E1037" s="993" t="s">
        <v>917</v>
      </c>
      <c r="F1037" s="993" t="s">
        <v>917</v>
      </c>
      <c r="G1037" s="995" t="s">
        <v>545</v>
      </c>
      <c r="H1037" s="569"/>
    </row>
    <row r="1038" spans="1:8" ht="16.5" x14ac:dyDescent="0.25">
      <c r="A1038" s="994">
        <v>5</v>
      </c>
      <c r="B1038" s="991" t="s">
        <v>516</v>
      </c>
      <c r="C1038" s="991" t="s">
        <v>191</v>
      </c>
      <c r="D1038" s="993" t="s">
        <v>917</v>
      </c>
      <c r="E1038" s="993" t="s">
        <v>917</v>
      </c>
      <c r="F1038" s="993" t="s">
        <v>917</v>
      </c>
      <c r="G1038" s="995" t="s">
        <v>546</v>
      </c>
      <c r="H1038" s="569"/>
    </row>
    <row r="1039" spans="1:8" ht="16.5" x14ac:dyDescent="0.25">
      <c r="A1039" s="994">
        <v>5</v>
      </c>
      <c r="B1039" s="991" t="s">
        <v>516</v>
      </c>
      <c r="C1039" s="991" t="s">
        <v>190</v>
      </c>
      <c r="D1039" s="994">
        <v>1</v>
      </c>
      <c r="E1039" s="991">
        <v>112.83</v>
      </c>
      <c r="F1039" s="991">
        <v>32</v>
      </c>
      <c r="G1039" s="995" t="s">
        <v>546</v>
      </c>
      <c r="H1039" s="569"/>
    </row>
    <row r="1040" spans="1:8" ht="16.5" x14ac:dyDescent="0.25">
      <c r="A1040" s="994">
        <v>5</v>
      </c>
      <c r="B1040" s="991" t="s">
        <v>516</v>
      </c>
      <c r="C1040" s="991" t="s">
        <v>189</v>
      </c>
      <c r="D1040" s="993" t="s">
        <v>917</v>
      </c>
      <c r="E1040" s="991">
        <v>276.5</v>
      </c>
      <c r="F1040" s="993" t="s">
        <v>917</v>
      </c>
      <c r="G1040" s="995" t="s">
        <v>546</v>
      </c>
      <c r="H1040" s="569"/>
    </row>
    <row r="1041" spans="1:8" ht="16.5" x14ac:dyDescent="0.25">
      <c r="A1041" s="994">
        <v>5</v>
      </c>
      <c r="B1041" s="991" t="s">
        <v>516</v>
      </c>
      <c r="C1041" s="991" t="s">
        <v>193</v>
      </c>
      <c r="D1041" s="993" t="s">
        <v>917</v>
      </c>
      <c r="E1041" s="993" t="s">
        <v>917</v>
      </c>
      <c r="F1041" s="993" t="s">
        <v>917</v>
      </c>
      <c r="G1041" s="995" t="s">
        <v>546</v>
      </c>
      <c r="H1041" s="569"/>
    </row>
    <row r="1042" spans="1:8" ht="16.5" x14ac:dyDescent="0.25">
      <c r="A1042" s="994">
        <v>5</v>
      </c>
      <c r="B1042" s="991" t="s">
        <v>516</v>
      </c>
      <c r="C1042" s="991" t="s">
        <v>282</v>
      </c>
      <c r="D1042" s="993" t="s">
        <v>917</v>
      </c>
      <c r="E1042" s="993" t="s">
        <v>917</v>
      </c>
      <c r="F1042" s="993" t="s">
        <v>917</v>
      </c>
      <c r="G1042" s="995" t="s">
        <v>546</v>
      </c>
      <c r="H1042" s="569"/>
    </row>
    <row r="1043" spans="1:8" ht="16.5" x14ac:dyDescent="0.25">
      <c r="A1043" s="994">
        <v>5</v>
      </c>
      <c r="B1043" s="991" t="s">
        <v>516</v>
      </c>
      <c r="C1043" s="991" t="s">
        <v>243</v>
      </c>
      <c r="D1043" s="993" t="s">
        <v>917</v>
      </c>
      <c r="E1043" s="993" t="s">
        <v>917</v>
      </c>
      <c r="F1043" s="993" t="s">
        <v>917</v>
      </c>
      <c r="G1043" s="995" t="s">
        <v>546</v>
      </c>
      <c r="H1043" s="569"/>
    </row>
    <row r="1044" spans="1:8" ht="16.5" x14ac:dyDescent="0.25">
      <c r="A1044" s="994">
        <v>5</v>
      </c>
      <c r="B1044" s="991" t="s">
        <v>516</v>
      </c>
      <c r="C1044" s="991" t="s">
        <v>200</v>
      </c>
      <c r="D1044" s="994">
        <v>3</v>
      </c>
      <c r="E1044" s="993" t="s">
        <v>917</v>
      </c>
      <c r="F1044" s="993" t="s">
        <v>917</v>
      </c>
      <c r="G1044" s="995" t="s">
        <v>546</v>
      </c>
      <c r="H1044" s="569"/>
    </row>
    <row r="1045" spans="1:8" ht="16.5" x14ac:dyDescent="0.25">
      <c r="A1045" s="994">
        <v>5</v>
      </c>
      <c r="B1045" s="991" t="s">
        <v>516</v>
      </c>
      <c r="C1045" s="991" t="s">
        <v>203</v>
      </c>
      <c r="D1045" s="994">
        <v>6</v>
      </c>
      <c r="E1045" s="993" t="s">
        <v>917</v>
      </c>
      <c r="F1045" s="993" t="s">
        <v>917</v>
      </c>
      <c r="G1045" s="995" t="s">
        <v>546</v>
      </c>
      <c r="H1045" s="569"/>
    </row>
    <row r="1046" spans="1:8" ht="16.5" x14ac:dyDescent="0.25">
      <c r="A1046" s="994">
        <v>5</v>
      </c>
      <c r="B1046" s="991" t="s">
        <v>517</v>
      </c>
      <c r="C1046" s="991" t="s">
        <v>191</v>
      </c>
      <c r="D1046" s="993" t="s">
        <v>917</v>
      </c>
      <c r="E1046" s="993" t="s">
        <v>917</v>
      </c>
      <c r="F1046" s="993" t="s">
        <v>917</v>
      </c>
      <c r="G1046" s="995" t="s">
        <v>566</v>
      </c>
      <c r="H1046" s="569"/>
    </row>
    <row r="1047" spans="1:8" ht="16.5" x14ac:dyDescent="0.25">
      <c r="A1047" s="994">
        <v>5</v>
      </c>
      <c r="B1047" s="991" t="s">
        <v>517</v>
      </c>
      <c r="C1047" s="991" t="s">
        <v>190</v>
      </c>
      <c r="D1047" s="994">
        <v>2</v>
      </c>
      <c r="E1047" s="991">
        <v>72.260000000000005</v>
      </c>
      <c r="F1047" s="991" t="s">
        <v>547</v>
      </c>
      <c r="G1047" s="995" t="s">
        <v>566</v>
      </c>
      <c r="H1047" s="569"/>
    </row>
    <row r="1048" spans="1:8" ht="16.5" x14ac:dyDescent="0.25">
      <c r="A1048" s="994">
        <v>5</v>
      </c>
      <c r="B1048" s="991" t="s">
        <v>517</v>
      </c>
      <c r="C1048" s="991" t="s">
        <v>189</v>
      </c>
      <c r="D1048" s="994">
        <v>2</v>
      </c>
      <c r="E1048" s="991">
        <v>103.25</v>
      </c>
      <c r="F1048" s="991" t="s">
        <v>548</v>
      </c>
      <c r="G1048" s="995" t="s">
        <v>566</v>
      </c>
      <c r="H1048" s="569"/>
    </row>
    <row r="1049" spans="1:8" ht="16.5" x14ac:dyDescent="0.25">
      <c r="A1049" s="994">
        <v>5</v>
      </c>
      <c r="B1049" s="991" t="s">
        <v>517</v>
      </c>
      <c r="C1049" s="991" t="s">
        <v>193</v>
      </c>
      <c r="D1049" s="993" t="s">
        <v>917</v>
      </c>
      <c r="E1049" s="993" t="s">
        <v>917</v>
      </c>
      <c r="F1049" s="993" t="s">
        <v>917</v>
      </c>
      <c r="G1049" s="995" t="s">
        <v>566</v>
      </c>
      <c r="H1049" s="569"/>
    </row>
    <row r="1050" spans="1:8" ht="16.5" x14ac:dyDescent="0.25">
      <c r="A1050" s="994">
        <v>5</v>
      </c>
      <c r="B1050" s="991" t="s">
        <v>517</v>
      </c>
      <c r="C1050" s="991" t="s">
        <v>282</v>
      </c>
      <c r="D1050" s="993" t="s">
        <v>917</v>
      </c>
      <c r="E1050" s="993" t="s">
        <v>917</v>
      </c>
      <c r="F1050" s="993" t="s">
        <v>917</v>
      </c>
      <c r="G1050" s="995" t="s">
        <v>566</v>
      </c>
      <c r="H1050" s="569"/>
    </row>
    <row r="1051" spans="1:8" ht="16.5" x14ac:dyDescent="0.25">
      <c r="A1051" s="994">
        <v>5</v>
      </c>
      <c r="B1051" s="991" t="s">
        <v>517</v>
      </c>
      <c r="C1051" s="991" t="s">
        <v>243</v>
      </c>
      <c r="D1051" s="993" t="s">
        <v>917</v>
      </c>
      <c r="E1051" s="993" t="s">
        <v>917</v>
      </c>
      <c r="F1051" s="993" t="s">
        <v>917</v>
      </c>
      <c r="G1051" s="995" t="s">
        <v>566</v>
      </c>
      <c r="H1051" s="569"/>
    </row>
    <row r="1052" spans="1:8" ht="16.5" x14ac:dyDescent="0.25">
      <c r="A1052" s="994">
        <v>5</v>
      </c>
      <c r="B1052" s="991" t="s">
        <v>517</v>
      </c>
      <c r="C1052" s="991" t="s">
        <v>200</v>
      </c>
      <c r="D1052" s="994">
        <v>3</v>
      </c>
      <c r="E1052" s="993" t="s">
        <v>917</v>
      </c>
      <c r="F1052" s="993" t="s">
        <v>917</v>
      </c>
      <c r="G1052" s="995" t="s">
        <v>566</v>
      </c>
      <c r="H1052" s="569"/>
    </row>
    <row r="1053" spans="1:8" ht="16.5" x14ac:dyDescent="0.25">
      <c r="A1053" s="994">
        <v>5</v>
      </c>
      <c r="B1053" s="991" t="s">
        <v>517</v>
      </c>
      <c r="C1053" s="991" t="s">
        <v>203</v>
      </c>
      <c r="D1053" s="994">
        <v>10</v>
      </c>
      <c r="E1053" s="993" t="s">
        <v>917</v>
      </c>
      <c r="F1053" s="993" t="s">
        <v>917</v>
      </c>
      <c r="G1053" s="995" t="s">
        <v>566</v>
      </c>
      <c r="H1053" s="569"/>
    </row>
    <row r="1054" spans="1:8" ht="16.5" x14ac:dyDescent="0.25">
      <c r="A1054" s="994">
        <v>5</v>
      </c>
      <c r="B1054" s="991" t="s">
        <v>518</v>
      </c>
      <c r="C1054" s="991" t="s">
        <v>191</v>
      </c>
      <c r="D1054" s="993" t="s">
        <v>917</v>
      </c>
      <c r="E1054" s="993" t="s">
        <v>917</v>
      </c>
      <c r="F1054" s="993" t="s">
        <v>917</v>
      </c>
      <c r="G1054" s="995" t="s">
        <v>567</v>
      </c>
      <c r="H1054" s="569"/>
    </row>
    <row r="1055" spans="1:8" ht="16.5" x14ac:dyDescent="0.25">
      <c r="A1055" s="994">
        <v>5</v>
      </c>
      <c r="B1055" s="991" t="s">
        <v>518</v>
      </c>
      <c r="C1055" s="991" t="s">
        <v>190</v>
      </c>
      <c r="D1055" s="994">
        <v>2</v>
      </c>
      <c r="E1055" s="991">
        <v>304.23</v>
      </c>
      <c r="F1055" s="991" t="s">
        <v>550</v>
      </c>
      <c r="G1055" s="995" t="s">
        <v>567</v>
      </c>
      <c r="H1055" s="569"/>
    </row>
    <row r="1056" spans="1:8" ht="16.5" x14ac:dyDescent="0.25">
      <c r="A1056" s="994">
        <v>5</v>
      </c>
      <c r="B1056" s="991" t="s">
        <v>518</v>
      </c>
      <c r="C1056" s="991" t="s">
        <v>189</v>
      </c>
      <c r="D1056" s="994">
        <v>3</v>
      </c>
      <c r="E1056" s="991">
        <v>127.91</v>
      </c>
      <c r="F1056" s="991" t="s">
        <v>551</v>
      </c>
      <c r="G1056" s="995" t="s">
        <v>567</v>
      </c>
      <c r="H1056" s="569"/>
    </row>
    <row r="1057" spans="1:8" ht="16.5" x14ac:dyDescent="0.25">
      <c r="A1057" s="994">
        <v>5</v>
      </c>
      <c r="B1057" s="991" t="s">
        <v>518</v>
      </c>
      <c r="C1057" s="991" t="s">
        <v>193</v>
      </c>
      <c r="D1057" s="993" t="s">
        <v>917</v>
      </c>
      <c r="E1057" s="993" t="s">
        <v>917</v>
      </c>
      <c r="F1057" s="993" t="s">
        <v>917</v>
      </c>
      <c r="G1057" s="995" t="s">
        <v>567</v>
      </c>
      <c r="H1057" s="569"/>
    </row>
    <row r="1058" spans="1:8" ht="16.5" x14ac:dyDescent="0.25">
      <c r="A1058" s="994">
        <v>5</v>
      </c>
      <c r="B1058" s="991" t="s">
        <v>518</v>
      </c>
      <c r="C1058" s="991" t="s">
        <v>282</v>
      </c>
      <c r="D1058" s="993" t="s">
        <v>917</v>
      </c>
      <c r="E1058" s="993" t="s">
        <v>917</v>
      </c>
      <c r="F1058" s="993" t="s">
        <v>917</v>
      </c>
      <c r="G1058" s="995" t="s">
        <v>567</v>
      </c>
      <c r="H1058" s="569"/>
    </row>
    <row r="1059" spans="1:8" ht="16.5" x14ac:dyDescent="0.25">
      <c r="A1059" s="994">
        <v>5</v>
      </c>
      <c r="B1059" s="991" t="s">
        <v>518</v>
      </c>
      <c r="C1059" s="991" t="s">
        <v>243</v>
      </c>
      <c r="D1059" s="993" t="s">
        <v>917</v>
      </c>
      <c r="E1059" s="993" t="s">
        <v>917</v>
      </c>
      <c r="F1059" s="993" t="s">
        <v>917</v>
      </c>
      <c r="G1059" s="995" t="s">
        <v>567</v>
      </c>
      <c r="H1059" s="569"/>
    </row>
    <row r="1060" spans="1:8" ht="16.5" x14ac:dyDescent="0.25">
      <c r="A1060" s="994">
        <v>5</v>
      </c>
      <c r="B1060" s="991" t="s">
        <v>518</v>
      </c>
      <c r="C1060" s="991" t="s">
        <v>200</v>
      </c>
      <c r="D1060" s="994">
        <v>3</v>
      </c>
      <c r="E1060" s="993" t="s">
        <v>917</v>
      </c>
      <c r="F1060" s="993" t="s">
        <v>917</v>
      </c>
      <c r="G1060" s="995" t="s">
        <v>567</v>
      </c>
      <c r="H1060" s="569"/>
    </row>
    <row r="1061" spans="1:8" ht="16.5" x14ac:dyDescent="0.25">
      <c r="A1061" s="994">
        <v>5</v>
      </c>
      <c r="B1061" s="991" t="s">
        <v>518</v>
      </c>
      <c r="C1061" s="991" t="s">
        <v>203</v>
      </c>
      <c r="D1061" s="994">
        <v>16</v>
      </c>
      <c r="E1061" s="993" t="s">
        <v>917</v>
      </c>
      <c r="F1061" s="993" t="s">
        <v>917</v>
      </c>
      <c r="G1061" s="995" t="s">
        <v>567</v>
      </c>
      <c r="H1061" s="569"/>
    </row>
    <row r="1062" spans="1:8" ht="16.5" x14ac:dyDescent="0.25">
      <c r="A1062" s="994">
        <v>5</v>
      </c>
      <c r="B1062" s="991" t="s">
        <v>519</v>
      </c>
      <c r="C1062" s="991" t="s">
        <v>191</v>
      </c>
      <c r="D1062" s="993" t="s">
        <v>917</v>
      </c>
      <c r="E1062" s="993" t="s">
        <v>917</v>
      </c>
      <c r="F1062" s="993" t="s">
        <v>917</v>
      </c>
      <c r="G1062" s="995" t="s">
        <v>554</v>
      </c>
      <c r="H1062" s="569"/>
    </row>
    <row r="1063" spans="1:8" ht="16.5" x14ac:dyDescent="0.25">
      <c r="A1063" s="994">
        <v>5</v>
      </c>
      <c r="B1063" s="991" t="s">
        <v>519</v>
      </c>
      <c r="C1063" s="991" t="s">
        <v>190</v>
      </c>
      <c r="D1063" s="994">
        <v>5</v>
      </c>
      <c r="E1063" s="991">
        <v>345.03</v>
      </c>
      <c r="F1063" s="991" t="s">
        <v>552</v>
      </c>
      <c r="G1063" s="995" t="s">
        <v>554</v>
      </c>
      <c r="H1063" s="569"/>
    </row>
    <row r="1064" spans="1:8" ht="16.5" x14ac:dyDescent="0.25">
      <c r="A1064" s="994">
        <v>5</v>
      </c>
      <c r="B1064" s="991" t="s">
        <v>519</v>
      </c>
      <c r="C1064" s="991" t="s">
        <v>189</v>
      </c>
      <c r="D1064" s="994">
        <v>2</v>
      </c>
      <c r="E1064" s="991">
        <v>209.8</v>
      </c>
      <c r="F1064" s="991" t="s">
        <v>553</v>
      </c>
      <c r="G1064" s="995" t="s">
        <v>554</v>
      </c>
      <c r="H1064" s="569"/>
    </row>
    <row r="1065" spans="1:8" ht="16.5" x14ac:dyDescent="0.25">
      <c r="A1065" s="994">
        <v>5</v>
      </c>
      <c r="B1065" s="991" t="s">
        <v>519</v>
      </c>
      <c r="C1065" s="991" t="s">
        <v>193</v>
      </c>
      <c r="D1065" s="993" t="s">
        <v>917</v>
      </c>
      <c r="E1065" s="993" t="s">
        <v>917</v>
      </c>
      <c r="F1065" s="993" t="s">
        <v>917</v>
      </c>
      <c r="G1065" s="995" t="s">
        <v>554</v>
      </c>
      <c r="H1065" s="569"/>
    </row>
    <row r="1066" spans="1:8" ht="16.5" x14ac:dyDescent="0.25">
      <c r="A1066" s="994">
        <v>5</v>
      </c>
      <c r="B1066" s="991" t="s">
        <v>519</v>
      </c>
      <c r="C1066" s="991" t="s">
        <v>282</v>
      </c>
      <c r="D1066" s="993" t="s">
        <v>917</v>
      </c>
      <c r="E1066" s="993" t="s">
        <v>917</v>
      </c>
      <c r="F1066" s="993" t="s">
        <v>917</v>
      </c>
      <c r="G1066" s="995" t="s">
        <v>554</v>
      </c>
      <c r="H1066" s="569"/>
    </row>
    <row r="1067" spans="1:8" ht="16.5" x14ac:dyDescent="0.25">
      <c r="A1067" s="994">
        <v>5</v>
      </c>
      <c r="B1067" s="991" t="s">
        <v>519</v>
      </c>
      <c r="C1067" s="991" t="s">
        <v>243</v>
      </c>
      <c r="D1067" s="993" t="s">
        <v>917</v>
      </c>
      <c r="E1067" s="993" t="s">
        <v>917</v>
      </c>
      <c r="F1067" s="993" t="s">
        <v>917</v>
      </c>
      <c r="G1067" s="995" t="s">
        <v>554</v>
      </c>
      <c r="H1067" s="569"/>
    </row>
    <row r="1068" spans="1:8" ht="16.5" x14ac:dyDescent="0.25">
      <c r="A1068" s="994">
        <v>5</v>
      </c>
      <c r="B1068" s="991" t="s">
        <v>519</v>
      </c>
      <c r="C1068" s="991" t="s">
        <v>200</v>
      </c>
      <c r="D1068" s="994">
        <v>3</v>
      </c>
      <c r="E1068" s="993" t="s">
        <v>917</v>
      </c>
      <c r="F1068" s="993" t="s">
        <v>917</v>
      </c>
      <c r="G1068" s="995" t="s">
        <v>554</v>
      </c>
      <c r="H1068" s="569"/>
    </row>
    <row r="1069" spans="1:8" ht="16.5" x14ac:dyDescent="0.25">
      <c r="A1069" s="994">
        <v>5</v>
      </c>
      <c r="B1069" s="991" t="s">
        <v>519</v>
      </c>
      <c r="C1069" s="991" t="s">
        <v>203</v>
      </c>
      <c r="D1069" s="994">
        <v>13</v>
      </c>
      <c r="E1069" s="993" t="s">
        <v>917</v>
      </c>
      <c r="F1069" s="993" t="s">
        <v>917</v>
      </c>
      <c r="G1069" s="995" t="s">
        <v>554</v>
      </c>
      <c r="H1069" s="569"/>
    </row>
    <row r="1070" spans="1:8" ht="16.5" x14ac:dyDescent="0.25">
      <c r="A1070" s="994">
        <v>5</v>
      </c>
      <c r="B1070" s="991" t="s">
        <v>520</v>
      </c>
      <c r="C1070" s="991" t="s">
        <v>191</v>
      </c>
      <c r="D1070" s="993" t="s">
        <v>917</v>
      </c>
      <c r="E1070" s="993" t="s">
        <v>917</v>
      </c>
      <c r="F1070" s="993" t="s">
        <v>917</v>
      </c>
      <c r="G1070" s="995" t="s">
        <v>557</v>
      </c>
      <c r="H1070" s="569"/>
    </row>
    <row r="1071" spans="1:8" ht="33" x14ac:dyDescent="0.25">
      <c r="A1071" s="994">
        <v>5</v>
      </c>
      <c r="B1071" s="991" t="s">
        <v>520</v>
      </c>
      <c r="C1071" s="991" t="s">
        <v>190</v>
      </c>
      <c r="D1071" s="994">
        <v>10</v>
      </c>
      <c r="E1071" s="991">
        <v>2644.7799999999997</v>
      </c>
      <c r="F1071" s="991" t="s">
        <v>555</v>
      </c>
      <c r="G1071" s="995" t="s">
        <v>557</v>
      </c>
      <c r="H1071" s="569"/>
    </row>
    <row r="1072" spans="1:8" ht="16.5" x14ac:dyDescent="0.25">
      <c r="A1072" s="994">
        <v>5</v>
      </c>
      <c r="B1072" s="991" t="s">
        <v>520</v>
      </c>
      <c r="C1072" s="991" t="s">
        <v>189</v>
      </c>
      <c r="D1072" s="994">
        <v>4</v>
      </c>
      <c r="E1072" s="991">
        <v>1010.45</v>
      </c>
      <c r="F1072" s="991" t="s">
        <v>556</v>
      </c>
      <c r="G1072" s="995" t="s">
        <v>557</v>
      </c>
      <c r="H1072" s="569"/>
    </row>
    <row r="1073" spans="1:8" ht="16.5" x14ac:dyDescent="0.25">
      <c r="A1073" s="994">
        <v>5</v>
      </c>
      <c r="B1073" s="991" t="s">
        <v>520</v>
      </c>
      <c r="C1073" s="991" t="s">
        <v>193</v>
      </c>
      <c r="D1073" s="993" t="s">
        <v>917</v>
      </c>
      <c r="E1073" s="993" t="s">
        <v>917</v>
      </c>
      <c r="F1073" s="993" t="s">
        <v>917</v>
      </c>
      <c r="G1073" s="995" t="s">
        <v>557</v>
      </c>
      <c r="H1073" s="569"/>
    </row>
    <row r="1074" spans="1:8" ht="16.5" x14ac:dyDescent="0.25">
      <c r="A1074" s="994">
        <v>5</v>
      </c>
      <c r="B1074" s="991" t="s">
        <v>520</v>
      </c>
      <c r="C1074" s="991" t="s">
        <v>282</v>
      </c>
      <c r="D1074" s="993" t="s">
        <v>917</v>
      </c>
      <c r="E1074" s="993" t="s">
        <v>917</v>
      </c>
      <c r="F1074" s="993" t="s">
        <v>917</v>
      </c>
      <c r="G1074" s="995" t="s">
        <v>557</v>
      </c>
      <c r="H1074" s="569"/>
    </row>
    <row r="1075" spans="1:8" ht="16.5" x14ac:dyDescent="0.25">
      <c r="A1075" s="994">
        <v>5</v>
      </c>
      <c r="B1075" s="991" t="s">
        <v>520</v>
      </c>
      <c r="C1075" s="991" t="s">
        <v>243</v>
      </c>
      <c r="D1075" s="993" t="s">
        <v>917</v>
      </c>
      <c r="E1075" s="993" t="s">
        <v>917</v>
      </c>
      <c r="F1075" s="993" t="s">
        <v>917</v>
      </c>
      <c r="G1075" s="995" t="s">
        <v>557</v>
      </c>
      <c r="H1075" s="569"/>
    </row>
    <row r="1076" spans="1:8" ht="16.5" x14ac:dyDescent="0.25">
      <c r="A1076" s="994">
        <v>5</v>
      </c>
      <c r="B1076" s="991" t="s">
        <v>520</v>
      </c>
      <c r="C1076" s="991" t="s">
        <v>200</v>
      </c>
      <c r="D1076" s="994">
        <v>15</v>
      </c>
      <c r="E1076" s="993" t="s">
        <v>917</v>
      </c>
      <c r="F1076" s="993" t="s">
        <v>917</v>
      </c>
      <c r="G1076" s="995" t="s">
        <v>557</v>
      </c>
      <c r="H1076" s="569"/>
    </row>
    <row r="1077" spans="1:8" ht="16.5" x14ac:dyDescent="0.25">
      <c r="A1077" s="994">
        <v>5</v>
      </c>
      <c r="B1077" s="991" t="s">
        <v>520</v>
      </c>
      <c r="C1077" s="991" t="s">
        <v>203</v>
      </c>
      <c r="D1077" s="994">
        <v>83</v>
      </c>
      <c r="E1077" s="993" t="s">
        <v>917</v>
      </c>
      <c r="F1077" s="993" t="s">
        <v>917</v>
      </c>
      <c r="G1077" s="995" t="s">
        <v>557</v>
      </c>
      <c r="H1077" s="569"/>
    </row>
    <row r="1078" spans="1:8" ht="16.5" x14ac:dyDescent="0.25">
      <c r="A1078" s="994">
        <v>5</v>
      </c>
      <c r="B1078" s="991" t="s">
        <v>521</v>
      </c>
      <c r="C1078" s="991" t="s">
        <v>191</v>
      </c>
      <c r="D1078" s="993" t="s">
        <v>917</v>
      </c>
      <c r="E1078" s="993" t="s">
        <v>917</v>
      </c>
      <c r="F1078" s="993" t="s">
        <v>917</v>
      </c>
      <c r="G1078" s="995" t="s">
        <v>560</v>
      </c>
      <c r="H1078" s="569"/>
    </row>
    <row r="1079" spans="1:8" ht="16.5" x14ac:dyDescent="0.25">
      <c r="A1079" s="994">
        <v>5</v>
      </c>
      <c r="B1079" s="991" t="s">
        <v>521</v>
      </c>
      <c r="C1079" s="991" t="s">
        <v>190</v>
      </c>
      <c r="D1079" s="994">
        <v>6</v>
      </c>
      <c r="E1079" s="991">
        <v>1624.6999999999998</v>
      </c>
      <c r="F1079" s="991" t="s">
        <v>558</v>
      </c>
      <c r="G1079" s="995" t="s">
        <v>560</v>
      </c>
      <c r="H1079" s="569"/>
    </row>
    <row r="1080" spans="1:8" ht="16.5" x14ac:dyDescent="0.25">
      <c r="A1080" s="994">
        <v>5</v>
      </c>
      <c r="B1080" s="991" t="s">
        <v>521</v>
      </c>
      <c r="C1080" s="991" t="s">
        <v>189</v>
      </c>
      <c r="D1080" s="994">
        <v>7</v>
      </c>
      <c r="E1080" s="991">
        <v>1338.17</v>
      </c>
      <c r="F1080" s="991" t="s">
        <v>559</v>
      </c>
      <c r="G1080" s="995" t="s">
        <v>560</v>
      </c>
      <c r="H1080" s="569"/>
    </row>
    <row r="1081" spans="1:8" ht="16.5" x14ac:dyDescent="0.25">
      <c r="A1081" s="994">
        <v>5</v>
      </c>
      <c r="B1081" s="991" t="s">
        <v>521</v>
      </c>
      <c r="C1081" s="991" t="s">
        <v>193</v>
      </c>
      <c r="D1081" s="993" t="s">
        <v>917</v>
      </c>
      <c r="E1081" s="993" t="s">
        <v>917</v>
      </c>
      <c r="F1081" s="993" t="s">
        <v>917</v>
      </c>
      <c r="G1081" s="995" t="s">
        <v>560</v>
      </c>
      <c r="H1081" s="569"/>
    </row>
    <row r="1082" spans="1:8" ht="16.5" x14ac:dyDescent="0.25">
      <c r="A1082" s="994">
        <v>5</v>
      </c>
      <c r="B1082" s="991" t="s">
        <v>521</v>
      </c>
      <c r="C1082" s="991" t="s">
        <v>282</v>
      </c>
      <c r="D1082" s="993" t="s">
        <v>917</v>
      </c>
      <c r="E1082" s="993" t="s">
        <v>917</v>
      </c>
      <c r="F1082" s="993" t="s">
        <v>917</v>
      </c>
      <c r="G1082" s="995" t="s">
        <v>560</v>
      </c>
      <c r="H1082" s="569"/>
    </row>
    <row r="1083" spans="1:8" ht="16.5" x14ac:dyDescent="0.25">
      <c r="A1083" s="994">
        <v>5</v>
      </c>
      <c r="B1083" s="991" t="s">
        <v>521</v>
      </c>
      <c r="C1083" s="991" t="s">
        <v>243</v>
      </c>
      <c r="D1083" s="993" t="s">
        <v>917</v>
      </c>
      <c r="E1083" s="993" t="s">
        <v>917</v>
      </c>
      <c r="F1083" s="993" t="s">
        <v>917</v>
      </c>
      <c r="G1083" s="995" t="s">
        <v>560</v>
      </c>
      <c r="H1083" s="569"/>
    </row>
    <row r="1084" spans="1:8" ht="16.5" x14ac:dyDescent="0.25">
      <c r="A1084" s="994">
        <v>5</v>
      </c>
      <c r="B1084" s="991" t="s">
        <v>521</v>
      </c>
      <c r="C1084" s="991" t="s">
        <v>200</v>
      </c>
      <c r="D1084" s="994">
        <v>13</v>
      </c>
      <c r="E1084" s="993" t="s">
        <v>917</v>
      </c>
      <c r="F1084" s="993" t="s">
        <v>917</v>
      </c>
      <c r="G1084" s="995" t="s">
        <v>560</v>
      </c>
      <c r="H1084" s="569"/>
    </row>
    <row r="1085" spans="1:8" ht="16.5" x14ac:dyDescent="0.25">
      <c r="A1085" s="994">
        <v>5</v>
      </c>
      <c r="B1085" s="991" t="s">
        <v>521</v>
      </c>
      <c r="C1085" s="991" t="s">
        <v>203</v>
      </c>
      <c r="D1085" s="994">
        <v>75</v>
      </c>
      <c r="E1085" s="993" t="s">
        <v>917</v>
      </c>
      <c r="F1085" s="993" t="s">
        <v>917</v>
      </c>
      <c r="G1085" s="995" t="s">
        <v>560</v>
      </c>
      <c r="H1085" s="569"/>
    </row>
    <row r="1086" spans="1:8" ht="16.5" x14ac:dyDescent="0.25">
      <c r="A1086" s="994">
        <v>5</v>
      </c>
      <c r="B1086" s="991" t="s">
        <v>549</v>
      </c>
      <c r="C1086" s="991" t="s">
        <v>191</v>
      </c>
      <c r="D1086" s="993" t="s">
        <v>917</v>
      </c>
      <c r="E1086" s="993" t="s">
        <v>917</v>
      </c>
      <c r="F1086" s="993" t="s">
        <v>917</v>
      </c>
      <c r="G1086" s="995" t="s">
        <v>561</v>
      </c>
      <c r="H1086" s="569"/>
    </row>
    <row r="1087" spans="1:8" ht="16.5" x14ac:dyDescent="0.25">
      <c r="A1087" s="994">
        <v>5</v>
      </c>
      <c r="B1087" s="991" t="s">
        <v>549</v>
      </c>
      <c r="C1087" s="991" t="s">
        <v>190</v>
      </c>
      <c r="D1087" s="993" t="s">
        <v>917</v>
      </c>
      <c r="E1087" s="991">
        <v>74.14</v>
      </c>
      <c r="F1087" s="991" t="s">
        <v>562</v>
      </c>
      <c r="G1087" s="995" t="s">
        <v>561</v>
      </c>
      <c r="H1087" s="569"/>
    </row>
    <row r="1088" spans="1:8" ht="16.5" x14ac:dyDescent="0.25">
      <c r="A1088" s="994">
        <v>5</v>
      </c>
      <c r="B1088" s="991" t="s">
        <v>549</v>
      </c>
      <c r="C1088" s="991" t="s">
        <v>189</v>
      </c>
      <c r="D1088" s="993" t="s">
        <v>917</v>
      </c>
      <c r="E1088" s="991">
        <v>517.45000000000005</v>
      </c>
      <c r="F1088" s="991">
        <v>41275</v>
      </c>
      <c r="G1088" s="995" t="s">
        <v>561</v>
      </c>
      <c r="H1088" s="569"/>
    </row>
    <row r="1089" spans="1:8" ht="16.5" x14ac:dyDescent="0.25">
      <c r="A1089" s="994">
        <v>5</v>
      </c>
      <c r="B1089" s="991" t="s">
        <v>549</v>
      </c>
      <c r="C1089" s="991" t="s">
        <v>193</v>
      </c>
      <c r="D1089" s="993" t="s">
        <v>917</v>
      </c>
      <c r="E1089" s="993" t="s">
        <v>917</v>
      </c>
      <c r="F1089" s="993" t="s">
        <v>917</v>
      </c>
      <c r="G1089" s="995" t="s">
        <v>561</v>
      </c>
      <c r="H1089" s="569"/>
    </row>
    <row r="1090" spans="1:8" ht="16.5" x14ac:dyDescent="0.25">
      <c r="A1090" s="994">
        <v>5</v>
      </c>
      <c r="B1090" s="991" t="s">
        <v>549</v>
      </c>
      <c r="C1090" s="991" t="s">
        <v>282</v>
      </c>
      <c r="D1090" s="993" t="s">
        <v>917</v>
      </c>
      <c r="E1090" s="993" t="s">
        <v>917</v>
      </c>
      <c r="F1090" s="993" t="s">
        <v>917</v>
      </c>
      <c r="G1090" s="995" t="s">
        <v>561</v>
      </c>
      <c r="H1090" s="569"/>
    </row>
    <row r="1091" spans="1:8" ht="16.5" x14ac:dyDescent="0.25">
      <c r="A1091" s="994">
        <v>5</v>
      </c>
      <c r="B1091" s="991" t="s">
        <v>549</v>
      </c>
      <c r="C1091" s="991" t="s">
        <v>243</v>
      </c>
      <c r="D1091" s="993" t="s">
        <v>917</v>
      </c>
      <c r="E1091" s="993" t="s">
        <v>917</v>
      </c>
      <c r="F1091" s="993" t="s">
        <v>917</v>
      </c>
      <c r="G1091" s="995" t="s">
        <v>561</v>
      </c>
      <c r="H1091" s="569"/>
    </row>
    <row r="1092" spans="1:8" ht="16.5" x14ac:dyDescent="0.25">
      <c r="A1092" s="994">
        <v>5</v>
      </c>
      <c r="B1092" s="991" t="s">
        <v>549</v>
      </c>
      <c r="C1092" s="991" t="s">
        <v>200</v>
      </c>
      <c r="D1092" s="994">
        <v>1</v>
      </c>
      <c r="E1092" s="993" t="s">
        <v>917</v>
      </c>
      <c r="F1092" s="993" t="s">
        <v>917</v>
      </c>
      <c r="G1092" s="995" t="s">
        <v>561</v>
      </c>
      <c r="H1092" s="569"/>
    </row>
    <row r="1093" spans="1:8" ht="16.5" x14ac:dyDescent="0.25">
      <c r="A1093" s="994">
        <v>5</v>
      </c>
      <c r="B1093" s="991" t="s">
        <v>549</v>
      </c>
      <c r="C1093" s="991" t="s">
        <v>203</v>
      </c>
      <c r="D1093" s="994">
        <v>0</v>
      </c>
      <c r="E1093" s="993" t="s">
        <v>917</v>
      </c>
      <c r="F1093" s="993" t="s">
        <v>917</v>
      </c>
      <c r="G1093" s="995" t="s">
        <v>561</v>
      </c>
      <c r="H1093" s="569"/>
    </row>
    <row r="1094" spans="1:8" ht="16.5" x14ac:dyDescent="0.25">
      <c r="A1094" s="994">
        <v>5</v>
      </c>
      <c r="B1094" s="991" t="s">
        <v>522</v>
      </c>
      <c r="C1094" s="991" t="s">
        <v>191</v>
      </c>
      <c r="D1094" s="993" t="s">
        <v>917</v>
      </c>
      <c r="E1094" s="993" t="s">
        <v>917</v>
      </c>
      <c r="F1094" s="993" t="s">
        <v>917</v>
      </c>
      <c r="G1094" s="995" t="s">
        <v>563</v>
      </c>
      <c r="H1094" s="569"/>
    </row>
    <row r="1095" spans="1:8" ht="16.5" x14ac:dyDescent="0.25">
      <c r="A1095" s="994">
        <v>5</v>
      </c>
      <c r="B1095" s="991" t="s">
        <v>522</v>
      </c>
      <c r="C1095" s="991" t="s">
        <v>190</v>
      </c>
      <c r="D1095" s="994">
        <v>2</v>
      </c>
      <c r="E1095" s="991">
        <v>69.73</v>
      </c>
      <c r="F1095" s="991" t="s">
        <v>564</v>
      </c>
      <c r="G1095" s="995" t="s">
        <v>563</v>
      </c>
      <c r="H1095" s="569"/>
    </row>
    <row r="1096" spans="1:8" ht="16.5" x14ac:dyDescent="0.25">
      <c r="A1096" s="994">
        <v>5</v>
      </c>
      <c r="B1096" s="991" t="s">
        <v>522</v>
      </c>
      <c r="C1096" s="991" t="s">
        <v>189</v>
      </c>
      <c r="D1096" s="994">
        <v>2</v>
      </c>
      <c r="E1096" s="993" t="s">
        <v>917</v>
      </c>
      <c r="F1096" s="991" t="s">
        <v>565</v>
      </c>
      <c r="G1096" s="995" t="s">
        <v>563</v>
      </c>
      <c r="H1096" s="569"/>
    </row>
    <row r="1097" spans="1:8" ht="16.5" x14ac:dyDescent="0.25">
      <c r="A1097" s="994">
        <v>5</v>
      </c>
      <c r="B1097" s="991" t="s">
        <v>522</v>
      </c>
      <c r="C1097" s="991" t="s">
        <v>193</v>
      </c>
      <c r="D1097" s="993" t="s">
        <v>917</v>
      </c>
      <c r="E1097" s="993" t="s">
        <v>917</v>
      </c>
      <c r="F1097" s="993" t="s">
        <v>917</v>
      </c>
      <c r="G1097" s="995" t="s">
        <v>563</v>
      </c>
      <c r="H1097" s="569"/>
    </row>
    <row r="1098" spans="1:8" ht="16.5" x14ac:dyDescent="0.25">
      <c r="A1098" s="994">
        <v>5</v>
      </c>
      <c r="B1098" s="991" t="s">
        <v>522</v>
      </c>
      <c r="C1098" s="991" t="s">
        <v>282</v>
      </c>
      <c r="D1098" s="993" t="s">
        <v>917</v>
      </c>
      <c r="E1098" s="993" t="s">
        <v>917</v>
      </c>
      <c r="F1098" s="993" t="s">
        <v>917</v>
      </c>
      <c r="G1098" s="995" t="s">
        <v>563</v>
      </c>
      <c r="H1098" s="569"/>
    </row>
    <row r="1099" spans="1:8" ht="16.5" x14ac:dyDescent="0.25">
      <c r="A1099" s="994">
        <v>5</v>
      </c>
      <c r="B1099" s="991" t="s">
        <v>522</v>
      </c>
      <c r="C1099" s="991" t="s">
        <v>243</v>
      </c>
      <c r="D1099" s="993" t="s">
        <v>917</v>
      </c>
      <c r="E1099" s="993" t="s">
        <v>917</v>
      </c>
      <c r="F1099" s="993" t="s">
        <v>917</v>
      </c>
      <c r="G1099" s="995" t="s">
        <v>563</v>
      </c>
      <c r="H1099" s="569"/>
    </row>
    <row r="1100" spans="1:8" ht="16.5" x14ac:dyDescent="0.25">
      <c r="A1100" s="994">
        <v>5</v>
      </c>
      <c r="B1100" s="991" t="s">
        <v>522</v>
      </c>
      <c r="C1100" s="991" t="s">
        <v>200</v>
      </c>
      <c r="D1100" s="994">
        <v>1</v>
      </c>
      <c r="E1100" s="993" t="s">
        <v>917</v>
      </c>
      <c r="F1100" s="993" t="s">
        <v>917</v>
      </c>
      <c r="G1100" s="995" t="s">
        <v>563</v>
      </c>
      <c r="H1100" s="569"/>
    </row>
    <row r="1101" spans="1:8" ht="16.5" x14ac:dyDescent="0.25">
      <c r="A1101" s="994">
        <v>5</v>
      </c>
      <c r="B1101" s="991" t="s">
        <v>522</v>
      </c>
      <c r="C1101" s="991" t="s">
        <v>203</v>
      </c>
      <c r="D1101" s="994">
        <v>0</v>
      </c>
      <c r="E1101" s="993" t="s">
        <v>917</v>
      </c>
      <c r="F1101" s="993" t="s">
        <v>917</v>
      </c>
      <c r="G1101" s="995" t="s">
        <v>563</v>
      </c>
      <c r="H1101" s="569"/>
    </row>
    <row r="1102" spans="1:8" ht="16.5" customHeight="1" x14ac:dyDescent="0.25">
      <c r="A1102" s="994">
        <v>6</v>
      </c>
      <c r="B1102" s="991" t="s">
        <v>16</v>
      </c>
      <c r="C1102" s="991" t="s">
        <v>191</v>
      </c>
      <c r="D1102" s="993" t="s">
        <v>917</v>
      </c>
      <c r="E1102" s="993" t="s">
        <v>917</v>
      </c>
      <c r="F1102" s="993" t="s">
        <v>917</v>
      </c>
      <c r="G1102" s="995" t="s">
        <v>568</v>
      </c>
      <c r="H1102" s="569"/>
    </row>
    <row r="1103" spans="1:8" ht="33" x14ac:dyDescent="0.25">
      <c r="A1103" s="994">
        <v>6</v>
      </c>
      <c r="B1103" s="991" t="s">
        <v>16</v>
      </c>
      <c r="C1103" s="991" t="s">
        <v>190</v>
      </c>
      <c r="D1103" s="994">
        <v>7</v>
      </c>
      <c r="E1103" s="991">
        <v>3868.02</v>
      </c>
      <c r="F1103" s="991" t="s">
        <v>571</v>
      </c>
      <c r="G1103" s="995" t="s">
        <v>568</v>
      </c>
      <c r="H1103" s="569"/>
    </row>
    <row r="1104" spans="1:8" ht="16.5" x14ac:dyDescent="0.25">
      <c r="A1104" s="994">
        <v>6</v>
      </c>
      <c r="B1104" s="991" t="s">
        <v>16</v>
      </c>
      <c r="C1104" s="991" t="s">
        <v>189</v>
      </c>
      <c r="D1104" s="994">
        <v>7</v>
      </c>
      <c r="E1104" s="991">
        <v>4657.87</v>
      </c>
      <c r="F1104" s="991" t="s">
        <v>570</v>
      </c>
      <c r="G1104" s="995" t="s">
        <v>568</v>
      </c>
      <c r="H1104" s="569"/>
    </row>
    <row r="1105" spans="1:8" ht="16.5" x14ac:dyDescent="0.25">
      <c r="A1105" s="994">
        <v>6</v>
      </c>
      <c r="B1105" s="991" t="s">
        <v>16</v>
      </c>
      <c r="C1105" s="991" t="s">
        <v>193</v>
      </c>
      <c r="D1105" s="993" t="s">
        <v>917</v>
      </c>
      <c r="E1105" s="993" t="s">
        <v>917</v>
      </c>
      <c r="F1105" s="993" t="s">
        <v>917</v>
      </c>
      <c r="G1105" s="995" t="s">
        <v>568</v>
      </c>
      <c r="H1105" s="569"/>
    </row>
    <row r="1106" spans="1:8" ht="16.5" x14ac:dyDescent="0.25">
      <c r="A1106" s="994">
        <v>6</v>
      </c>
      <c r="B1106" s="991" t="s">
        <v>16</v>
      </c>
      <c r="C1106" s="991" t="s">
        <v>282</v>
      </c>
      <c r="D1106" s="993" t="s">
        <v>917</v>
      </c>
      <c r="E1106" s="993" t="s">
        <v>917</v>
      </c>
      <c r="F1106" s="993" t="s">
        <v>917</v>
      </c>
      <c r="G1106" s="995" t="s">
        <v>568</v>
      </c>
      <c r="H1106" s="569"/>
    </row>
    <row r="1107" spans="1:8" ht="16.5" x14ac:dyDescent="0.25">
      <c r="A1107" s="994">
        <v>6</v>
      </c>
      <c r="B1107" s="991" t="s">
        <v>16</v>
      </c>
      <c r="C1107" s="991" t="s">
        <v>243</v>
      </c>
      <c r="D1107" s="993" t="s">
        <v>917</v>
      </c>
      <c r="E1107" s="993" t="s">
        <v>917</v>
      </c>
      <c r="F1107" s="993" t="s">
        <v>917</v>
      </c>
      <c r="G1107" s="995" t="s">
        <v>568</v>
      </c>
      <c r="H1107" s="569"/>
    </row>
    <row r="1108" spans="1:8" ht="16.5" x14ac:dyDescent="0.25">
      <c r="A1108" s="994">
        <v>6</v>
      </c>
      <c r="B1108" s="991" t="s">
        <v>16</v>
      </c>
      <c r="C1108" s="991" t="s">
        <v>200</v>
      </c>
      <c r="D1108" s="994">
        <v>36</v>
      </c>
      <c r="E1108" s="993" t="s">
        <v>917</v>
      </c>
      <c r="F1108" s="993" t="s">
        <v>917</v>
      </c>
      <c r="G1108" s="995" t="s">
        <v>568</v>
      </c>
      <c r="H1108" s="569"/>
    </row>
    <row r="1109" spans="1:8" ht="16.5" x14ac:dyDescent="0.25">
      <c r="A1109" s="994">
        <v>6</v>
      </c>
      <c r="B1109" s="991" t="s">
        <v>16</v>
      </c>
      <c r="C1109" s="991" t="s">
        <v>203</v>
      </c>
      <c r="D1109" s="994">
        <v>142</v>
      </c>
      <c r="E1109" s="993" t="s">
        <v>917</v>
      </c>
      <c r="F1109" s="993" t="s">
        <v>917</v>
      </c>
      <c r="G1109" s="995" t="s">
        <v>568</v>
      </c>
      <c r="H1109" s="569"/>
    </row>
    <row r="1110" spans="1:8" ht="16.5" customHeight="1" x14ac:dyDescent="0.25">
      <c r="A1110" s="994">
        <v>6</v>
      </c>
      <c r="B1110" s="991" t="s">
        <v>23</v>
      </c>
      <c r="C1110" s="991" t="s">
        <v>191</v>
      </c>
      <c r="D1110" s="993" t="s">
        <v>917</v>
      </c>
      <c r="E1110" s="993" t="s">
        <v>917</v>
      </c>
      <c r="F1110" s="993" t="s">
        <v>917</v>
      </c>
      <c r="G1110" s="995" t="s">
        <v>573</v>
      </c>
      <c r="H1110" s="569"/>
    </row>
    <row r="1111" spans="1:8" ht="16.5" x14ac:dyDescent="0.25">
      <c r="A1111" s="994">
        <v>6</v>
      </c>
      <c r="B1111" s="991" t="s">
        <v>23</v>
      </c>
      <c r="C1111" s="991" t="s">
        <v>190</v>
      </c>
      <c r="D1111" s="994">
        <v>7</v>
      </c>
      <c r="E1111" s="991">
        <v>4883.66</v>
      </c>
      <c r="F1111" s="991" t="s">
        <v>569</v>
      </c>
      <c r="G1111" s="995" t="s">
        <v>573</v>
      </c>
      <c r="H1111" s="569"/>
    </row>
    <row r="1112" spans="1:8" ht="16.5" x14ac:dyDescent="0.25">
      <c r="A1112" s="994">
        <v>6</v>
      </c>
      <c r="B1112" s="991" t="s">
        <v>23</v>
      </c>
      <c r="C1112" s="991" t="s">
        <v>189</v>
      </c>
      <c r="D1112" s="994">
        <v>9</v>
      </c>
      <c r="E1112" s="991">
        <v>3144.86</v>
      </c>
      <c r="F1112" s="991" t="s">
        <v>572</v>
      </c>
      <c r="G1112" s="995" t="s">
        <v>573</v>
      </c>
      <c r="H1112" s="569"/>
    </row>
    <row r="1113" spans="1:8" ht="16.5" x14ac:dyDescent="0.25">
      <c r="A1113" s="994">
        <v>6</v>
      </c>
      <c r="B1113" s="991" t="s">
        <v>23</v>
      </c>
      <c r="C1113" s="991" t="s">
        <v>193</v>
      </c>
      <c r="D1113" s="993" t="s">
        <v>917</v>
      </c>
      <c r="E1113" s="993" t="s">
        <v>917</v>
      </c>
      <c r="F1113" s="993" t="s">
        <v>917</v>
      </c>
      <c r="G1113" s="995" t="s">
        <v>573</v>
      </c>
      <c r="H1113" s="569"/>
    </row>
    <row r="1114" spans="1:8" ht="16.5" x14ac:dyDescent="0.25">
      <c r="A1114" s="994">
        <v>6</v>
      </c>
      <c r="B1114" s="991" t="s">
        <v>23</v>
      </c>
      <c r="C1114" s="991" t="s">
        <v>282</v>
      </c>
      <c r="D1114" s="993" t="s">
        <v>917</v>
      </c>
      <c r="E1114" s="993" t="s">
        <v>917</v>
      </c>
      <c r="F1114" s="993" t="s">
        <v>917</v>
      </c>
      <c r="G1114" s="995" t="s">
        <v>573</v>
      </c>
      <c r="H1114" s="569"/>
    </row>
    <row r="1115" spans="1:8" ht="16.5" x14ac:dyDescent="0.25">
      <c r="A1115" s="994">
        <v>6</v>
      </c>
      <c r="B1115" s="991" t="s">
        <v>23</v>
      </c>
      <c r="C1115" s="991" t="s">
        <v>243</v>
      </c>
      <c r="D1115" s="993" t="s">
        <v>917</v>
      </c>
      <c r="E1115" s="993" t="s">
        <v>917</v>
      </c>
      <c r="F1115" s="993" t="s">
        <v>917</v>
      </c>
      <c r="G1115" s="995" t="s">
        <v>573</v>
      </c>
      <c r="H1115" s="569"/>
    </row>
    <row r="1116" spans="1:8" ht="16.5" x14ac:dyDescent="0.25">
      <c r="A1116" s="994">
        <v>6</v>
      </c>
      <c r="B1116" s="991" t="s">
        <v>23</v>
      </c>
      <c r="C1116" s="991" t="s">
        <v>200</v>
      </c>
      <c r="D1116" s="994">
        <v>39</v>
      </c>
      <c r="E1116" s="993" t="s">
        <v>917</v>
      </c>
      <c r="F1116" s="993" t="s">
        <v>917</v>
      </c>
      <c r="G1116" s="995" t="s">
        <v>573</v>
      </c>
      <c r="H1116" s="569"/>
    </row>
    <row r="1117" spans="1:8" ht="16.5" x14ac:dyDescent="0.25">
      <c r="A1117" s="994">
        <v>6</v>
      </c>
      <c r="B1117" s="991" t="s">
        <v>23</v>
      </c>
      <c r="C1117" s="991" t="s">
        <v>203</v>
      </c>
      <c r="D1117" s="994">
        <v>159</v>
      </c>
      <c r="E1117" s="993" t="s">
        <v>917</v>
      </c>
      <c r="F1117" s="993" t="s">
        <v>917</v>
      </c>
      <c r="G1117" s="995" t="s">
        <v>573</v>
      </c>
      <c r="H1117" s="569"/>
    </row>
    <row r="1118" spans="1:8" ht="16.5" customHeight="1" x14ac:dyDescent="0.25">
      <c r="A1118" s="994">
        <v>6</v>
      </c>
      <c r="B1118" s="991" t="s">
        <v>28</v>
      </c>
      <c r="C1118" s="991" t="s">
        <v>191</v>
      </c>
      <c r="D1118" s="993" t="s">
        <v>917</v>
      </c>
      <c r="E1118" s="993" t="s">
        <v>917</v>
      </c>
      <c r="F1118" s="993" t="s">
        <v>917</v>
      </c>
      <c r="G1118" s="995" t="s">
        <v>576</v>
      </c>
      <c r="H1118" s="569"/>
    </row>
    <row r="1119" spans="1:8" ht="33" x14ac:dyDescent="0.25">
      <c r="A1119" s="994">
        <v>6</v>
      </c>
      <c r="B1119" s="991" t="s">
        <v>28</v>
      </c>
      <c r="C1119" s="991" t="s">
        <v>190</v>
      </c>
      <c r="D1119" s="994">
        <v>9</v>
      </c>
      <c r="E1119" s="991">
        <v>3923.7000000000007</v>
      </c>
      <c r="F1119" s="991" t="s">
        <v>574</v>
      </c>
      <c r="G1119" s="995" t="s">
        <v>576</v>
      </c>
      <c r="H1119" s="569"/>
    </row>
    <row r="1120" spans="1:8" ht="33" x14ac:dyDescent="0.25">
      <c r="A1120" s="994">
        <v>6</v>
      </c>
      <c r="B1120" s="991" t="s">
        <v>28</v>
      </c>
      <c r="C1120" s="991" t="s">
        <v>189</v>
      </c>
      <c r="D1120" s="994">
        <v>10</v>
      </c>
      <c r="E1120" s="991">
        <v>2613.35</v>
      </c>
      <c r="F1120" s="991" t="s">
        <v>575</v>
      </c>
      <c r="G1120" s="995" t="s">
        <v>576</v>
      </c>
      <c r="H1120" s="569"/>
    </row>
    <row r="1121" spans="1:8" ht="16.5" x14ac:dyDescent="0.25">
      <c r="A1121" s="994">
        <v>6</v>
      </c>
      <c r="B1121" s="991" t="s">
        <v>28</v>
      </c>
      <c r="C1121" s="991" t="s">
        <v>193</v>
      </c>
      <c r="D1121" s="993" t="s">
        <v>917</v>
      </c>
      <c r="E1121" s="993" t="s">
        <v>917</v>
      </c>
      <c r="F1121" s="993" t="s">
        <v>917</v>
      </c>
      <c r="G1121" s="995" t="s">
        <v>576</v>
      </c>
      <c r="H1121" s="569"/>
    </row>
    <row r="1122" spans="1:8" ht="16.5" x14ac:dyDescent="0.25">
      <c r="A1122" s="994">
        <v>6</v>
      </c>
      <c r="B1122" s="991" t="s">
        <v>28</v>
      </c>
      <c r="C1122" s="991" t="s">
        <v>282</v>
      </c>
      <c r="D1122" s="993" t="s">
        <v>917</v>
      </c>
      <c r="E1122" s="993" t="s">
        <v>917</v>
      </c>
      <c r="F1122" s="993" t="s">
        <v>917</v>
      </c>
      <c r="G1122" s="995" t="s">
        <v>576</v>
      </c>
      <c r="H1122" s="569"/>
    </row>
    <row r="1123" spans="1:8" ht="16.5" x14ac:dyDescent="0.25">
      <c r="A1123" s="994">
        <v>6</v>
      </c>
      <c r="B1123" s="991" t="s">
        <v>28</v>
      </c>
      <c r="C1123" s="991" t="s">
        <v>243</v>
      </c>
      <c r="D1123" s="993" t="s">
        <v>917</v>
      </c>
      <c r="E1123" s="993" t="s">
        <v>917</v>
      </c>
      <c r="F1123" s="993" t="s">
        <v>917</v>
      </c>
      <c r="G1123" s="995" t="s">
        <v>576</v>
      </c>
      <c r="H1123" s="569"/>
    </row>
    <row r="1124" spans="1:8" ht="16.5" x14ac:dyDescent="0.25">
      <c r="A1124" s="994">
        <v>6</v>
      </c>
      <c r="B1124" s="991" t="s">
        <v>28</v>
      </c>
      <c r="C1124" s="991" t="s">
        <v>200</v>
      </c>
      <c r="D1124" s="994">
        <v>32</v>
      </c>
      <c r="E1124" s="993" t="s">
        <v>917</v>
      </c>
      <c r="F1124" s="993" t="s">
        <v>917</v>
      </c>
      <c r="G1124" s="995" t="s">
        <v>576</v>
      </c>
      <c r="H1124" s="569"/>
    </row>
    <row r="1125" spans="1:8" ht="16.5" x14ac:dyDescent="0.25">
      <c r="A1125" s="994">
        <v>6</v>
      </c>
      <c r="B1125" s="991" t="s">
        <v>28</v>
      </c>
      <c r="C1125" s="991" t="s">
        <v>201</v>
      </c>
      <c r="D1125" s="994">
        <v>96</v>
      </c>
      <c r="E1125" s="993" t="s">
        <v>917</v>
      </c>
      <c r="F1125" s="993" t="s">
        <v>917</v>
      </c>
      <c r="G1125" s="995" t="s">
        <v>576</v>
      </c>
      <c r="H1125" s="569"/>
    </row>
    <row r="1126" spans="1:8" ht="16.5" customHeight="1" x14ac:dyDescent="0.25">
      <c r="A1126" s="994">
        <v>6</v>
      </c>
      <c r="B1126" s="991" t="s">
        <v>34</v>
      </c>
      <c r="C1126" s="991" t="s">
        <v>191</v>
      </c>
      <c r="D1126" s="993" t="s">
        <v>917</v>
      </c>
      <c r="E1126" s="993" t="s">
        <v>917</v>
      </c>
      <c r="F1126" s="993" t="s">
        <v>917</v>
      </c>
      <c r="G1126" s="995" t="s">
        <v>579</v>
      </c>
      <c r="H1126" s="569"/>
    </row>
    <row r="1127" spans="1:8" ht="16.5" x14ac:dyDescent="0.25">
      <c r="A1127" s="994">
        <v>6</v>
      </c>
      <c r="B1127" s="991" t="s">
        <v>34</v>
      </c>
      <c r="C1127" s="991" t="s">
        <v>190</v>
      </c>
      <c r="D1127" s="994">
        <v>4</v>
      </c>
      <c r="E1127" s="991">
        <v>874.04</v>
      </c>
      <c r="F1127" s="991" t="s">
        <v>577</v>
      </c>
      <c r="G1127" s="995" t="s">
        <v>579</v>
      </c>
      <c r="H1127" s="569"/>
    </row>
    <row r="1128" spans="1:8" ht="33" x14ac:dyDescent="0.25">
      <c r="A1128" s="994">
        <v>6</v>
      </c>
      <c r="B1128" s="991" t="s">
        <v>34</v>
      </c>
      <c r="C1128" s="991" t="s">
        <v>189</v>
      </c>
      <c r="D1128" s="994">
        <v>10</v>
      </c>
      <c r="E1128" s="991">
        <v>1337.59</v>
      </c>
      <c r="F1128" s="991" t="s">
        <v>578</v>
      </c>
      <c r="G1128" s="995" t="s">
        <v>579</v>
      </c>
      <c r="H1128" s="569"/>
    </row>
    <row r="1129" spans="1:8" ht="16.5" x14ac:dyDescent="0.25">
      <c r="A1129" s="994">
        <v>6</v>
      </c>
      <c r="B1129" s="991" t="s">
        <v>34</v>
      </c>
      <c r="C1129" s="991" t="s">
        <v>193</v>
      </c>
      <c r="D1129" s="993" t="s">
        <v>917</v>
      </c>
      <c r="E1129" s="993" t="s">
        <v>917</v>
      </c>
      <c r="F1129" s="993" t="s">
        <v>917</v>
      </c>
      <c r="G1129" s="995" t="s">
        <v>579</v>
      </c>
      <c r="H1129" s="569"/>
    </row>
    <row r="1130" spans="1:8" ht="16.5" x14ac:dyDescent="0.25">
      <c r="A1130" s="994">
        <v>6</v>
      </c>
      <c r="B1130" s="991" t="s">
        <v>34</v>
      </c>
      <c r="C1130" s="991" t="s">
        <v>282</v>
      </c>
      <c r="D1130" s="993" t="s">
        <v>917</v>
      </c>
      <c r="E1130" s="993" t="s">
        <v>917</v>
      </c>
      <c r="F1130" s="993" t="s">
        <v>917</v>
      </c>
      <c r="G1130" s="995" t="s">
        <v>579</v>
      </c>
      <c r="H1130" s="569"/>
    </row>
    <row r="1131" spans="1:8" ht="16.5" x14ac:dyDescent="0.25">
      <c r="A1131" s="994">
        <v>6</v>
      </c>
      <c r="B1131" s="991" t="s">
        <v>34</v>
      </c>
      <c r="C1131" s="991" t="s">
        <v>243</v>
      </c>
      <c r="D1131" s="993" t="s">
        <v>917</v>
      </c>
      <c r="E1131" s="993" t="s">
        <v>917</v>
      </c>
      <c r="F1131" s="993" t="s">
        <v>917</v>
      </c>
      <c r="G1131" s="995" t="s">
        <v>579</v>
      </c>
      <c r="H1131" s="569"/>
    </row>
    <row r="1132" spans="1:8" ht="16.5" x14ac:dyDescent="0.25">
      <c r="A1132" s="994">
        <v>6</v>
      </c>
      <c r="B1132" s="991" t="s">
        <v>34</v>
      </c>
      <c r="C1132" s="991" t="s">
        <v>200</v>
      </c>
      <c r="D1132" s="994">
        <v>17</v>
      </c>
      <c r="E1132" s="993" t="s">
        <v>917</v>
      </c>
      <c r="F1132" s="993" t="s">
        <v>917</v>
      </c>
      <c r="G1132" s="995" t="s">
        <v>579</v>
      </c>
      <c r="H1132" s="569"/>
    </row>
    <row r="1133" spans="1:8" ht="16.5" x14ac:dyDescent="0.25">
      <c r="A1133" s="994">
        <v>6</v>
      </c>
      <c r="B1133" s="991" t="s">
        <v>34</v>
      </c>
      <c r="C1133" s="991" t="s">
        <v>201</v>
      </c>
      <c r="D1133" s="994">
        <v>73</v>
      </c>
      <c r="E1133" s="993" t="s">
        <v>917</v>
      </c>
      <c r="F1133" s="993" t="s">
        <v>917</v>
      </c>
      <c r="G1133" s="995" t="s">
        <v>579</v>
      </c>
      <c r="H1133" s="569"/>
    </row>
    <row r="1134" spans="1:8" ht="16.5" customHeight="1" x14ac:dyDescent="0.25">
      <c r="A1134" s="994">
        <v>6</v>
      </c>
      <c r="B1134" s="991" t="s">
        <v>41</v>
      </c>
      <c r="C1134" s="991" t="s">
        <v>191</v>
      </c>
      <c r="D1134" s="993" t="s">
        <v>917</v>
      </c>
      <c r="E1134" s="993" t="s">
        <v>917</v>
      </c>
      <c r="F1134" s="993" t="s">
        <v>917</v>
      </c>
      <c r="G1134" s="995" t="s">
        <v>580</v>
      </c>
      <c r="H1134" s="569"/>
    </row>
    <row r="1135" spans="1:8" ht="33" x14ac:dyDescent="0.25">
      <c r="A1135" s="994">
        <v>6</v>
      </c>
      <c r="B1135" s="991" t="s">
        <v>41</v>
      </c>
      <c r="C1135" s="991" t="s">
        <v>190</v>
      </c>
      <c r="D1135" s="994">
        <v>8</v>
      </c>
      <c r="E1135" s="991">
        <v>1785.68</v>
      </c>
      <c r="F1135" s="991" t="s">
        <v>581</v>
      </c>
      <c r="G1135" s="995" t="s">
        <v>580</v>
      </c>
      <c r="H1135" s="569"/>
    </row>
    <row r="1136" spans="1:8" ht="16.5" x14ac:dyDescent="0.25">
      <c r="A1136" s="994">
        <v>6</v>
      </c>
      <c r="B1136" s="991" t="s">
        <v>41</v>
      </c>
      <c r="C1136" s="991" t="s">
        <v>189</v>
      </c>
      <c r="D1136" s="994">
        <v>4</v>
      </c>
      <c r="E1136" s="991">
        <v>680.42000000000007</v>
      </c>
      <c r="F1136" s="991" t="s">
        <v>582</v>
      </c>
      <c r="G1136" s="995" t="s">
        <v>580</v>
      </c>
      <c r="H1136" s="569"/>
    </row>
    <row r="1137" spans="1:8" ht="16.5" x14ac:dyDescent="0.25">
      <c r="A1137" s="994">
        <v>6</v>
      </c>
      <c r="B1137" s="991" t="s">
        <v>41</v>
      </c>
      <c r="C1137" s="991" t="s">
        <v>193</v>
      </c>
      <c r="D1137" s="993" t="s">
        <v>917</v>
      </c>
      <c r="E1137" s="993" t="s">
        <v>917</v>
      </c>
      <c r="F1137" s="993" t="s">
        <v>917</v>
      </c>
      <c r="G1137" s="995" t="s">
        <v>580</v>
      </c>
      <c r="H1137" s="569"/>
    </row>
    <row r="1138" spans="1:8" ht="16.5" x14ac:dyDescent="0.25">
      <c r="A1138" s="994">
        <v>6</v>
      </c>
      <c r="B1138" s="991" t="s">
        <v>41</v>
      </c>
      <c r="C1138" s="991" t="s">
        <v>282</v>
      </c>
      <c r="D1138" s="993" t="s">
        <v>917</v>
      </c>
      <c r="E1138" s="993" t="s">
        <v>917</v>
      </c>
      <c r="F1138" s="993" t="s">
        <v>917</v>
      </c>
      <c r="G1138" s="995" t="s">
        <v>580</v>
      </c>
      <c r="H1138" s="569"/>
    </row>
    <row r="1139" spans="1:8" ht="16.5" x14ac:dyDescent="0.25">
      <c r="A1139" s="994">
        <v>6</v>
      </c>
      <c r="B1139" s="991" t="s">
        <v>41</v>
      </c>
      <c r="C1139" s="991" t="s">
        <v>243</v>
      </c>
      <c r="D1139" s="993" t="s">
        <v>917</v>
      </c>
      <c r="E1139" s="993" t="s">
        <v>917</v>
      </c>
      <c r="F1139" s="993" t="s">
        <v>917</v>
      </c>
      <c r="G1139" s="995" t="s">
        <v>580</v>
      </c>
      <c r="H1139" s="569"/>
    </row>
    <row r="1140" spans="1:8" ht="16.5" x14ac:dyDescent="0.25">
      <c r="A1140" s="994">
        <v>6</v>
      </c>
      <c r="B1140" s="991" t="s">
        <v>41</v>
      </c>
      <c r="C1140" s="991" t="s">
        <v>200</v>
      </c>
      <c r="D1140" s="994">
        <v>17</v>
      </c>
      <c r="E1140" s="993" t="s">
        <v>917</v>
      </c>
      <c r="F1140" s="993" t="s">
        <v>917</v>
      </c>
      <c r="G1140" s="995" t="s">
        <v>580</v>
      </c>
      <c r="H1140" s="569"/>
    </row>
    <row r="1141" spans="1:8" ht="16.5" x14ac:dyDescent="0.25">
      <c r="A1141" s="994">
        <v>6</v>
      </c>
      <c r="B1141" s="991" t="s">
        <v>41</v>
      </c>
      <c r="C1141" s="991" t="s">
        <v>203</v>
      </c>
      <c r="D1141" s="994">
        <v>60</v>
      </c>
      <c r="E1141" s="993" t="s">
        <v>917</v>
      </c>
      <c r="F1141" s="993" t="s">
        <v>917</v>
      </c>
      <c r="G1141" s="995" t="s">
        <v>580</v>
      </c>
      <c r="H1141" s="569"/>
    </row>
    <row r="1142" spans="1:8" ht="16.5" customHeight="1" x14ac:dyDescent="0.25">
      <c r="A1142" s="994">
        <v>6</v>
      </c>
      <c r="B1142" s="991" t="s">
        <v>48</v>
      </c>
      <c r="C1142" s="991" t="s">
        <v>191</v>
      </c>
      <c r="D1142" s="993" t="s">
        <v>917</v>
      </c>
      <c r="E1142" s="993" t="s">
        <v>917</v>
      </c>
      <c r="F1142" s="993" t="s">
        <v>917</v>
      </c>
      <c r="G1142" s="995" t="s">
        <v>589</v>
      </c>
      <c r="H1142" s="569"/>
    </row>
    <row r="1143" spans="1:8" ht="16.5" x14ac:dyDescent="0.25">
      <c r="A1143" s="994">
        <v>6</v>
      </c>
      <c r="B1143" s="991" t="s">
        <v>48</v>
      </c>
      <c r="C1143" s="991" t="s">
        <v>190</v>
      </c>
      <c r="D1143" s="994">
        <v>5</v>
      </c>
      <c r="E1143" s="991">
        <v>1807.28</v>
      </c>
      <c r="F1143" s="991" t="s">
        <v>583</v>
      </c>
      <c r="G1143" s="995" t="s">
        <v>589</v>
      </c>
      <c r="H1143" s="569"/>
    </row>
    <row r="1144" spans="1:8" ht="16.5" x14ac:dyDescent="0.25">
      <c r="A1144" s="994">
        <v>6</v>
      </c>
      <c r="B1144" s="991" t="s">
        <v>48</v>
      </c>
      <c r="C1144" s="991" t="s">
        <v>189</v>
      </c>
      <c r="D1144" s="994">
        <v>8</v>
      </c>
      <c r="E1144" s="991">
        <v>1404.8600000000001</v>
      </c>
      <c r="F1144" s="991" t="s">
        <v>584</v>
      </c>
      <c r="G1144" s="995" t="s">
        <v>589</v>
      </c>
      <c r="H1144" s="569"/>
    </row>
    <row r="1145" spans="1:8" ht="16.5" x14ac:dyDescent="0.25">
      <c r="A1145" s="994">
        <v>6</v>
      </c>
      <c r="B1145" s="991" t="s">
        <v>48</v>
      </c>
      <c r="C1145" s="991" t="s">
        <v>193</v>
      </c>
      <c r="D1145" s="993" t="s">
        <v>917</v>
      </c>
      <c r="E1145" s="993" t="s">
        <v>917</v>
      </c>
      <c r="F1145" s="993" t="s">
        <v>917</v>
      </c>
      <c r="G1145" s="995" t="s">
        <v>589</v>
      </c>
      <c r="H1145" s="569"/>
    </row>
    <row r="1146" spans="1:8" ht="16.5" x14ac:dyDescent="0.25">
      <c r="A1146" s="994">
        <v>6</v>
      </c>
      <c r="B1146" s="991" t="s">
        <v>48</v>
      </c>
      <c r="C1146" s="991" t="s">
        <v>282</v>
      </c>
      <c r="D1146" s="993" t="s">
        <v>917</v>
      </c>
      <c r="E1146" s="993" t="s">
        <v>917</v>
      </c>
      <c r="F1146" s="993" t="s">
        <v>917</v>
      </c>
      <c r="G1146" s="995" t="s">
        <v>589</v>
      </c>
      <c r="H1146" s="569"/>
    </row>
    <row r="1147" spans="1:8" ht="16.5" x14ac:dyDescent="0.25">
      <c r="A1147" s="994">
        <v>6</v>
      </c>
      <c r="B1147" s="991" t="s">
        <v>48</v>
      </c>
      <c r="C1147" s="991" t="s">
        <v>243</v>
      </c>
      <c r="D1147" s="993" t="s">
        <v>917</v>
      </c>
      <c r="E1147" s="993" t="s">
        <v>917</v>
      </c>
      <c r="F1147" s="993" t="s">
        <v>917</v>
      </c>
      <c r="G1147" s="995" t="s">
        <v>589</v>
      </c>
      <c r="H1147" s="569"/>
    </row>
    <row r="1148" spans="1:8" ht="16.5" x14ac:dyDescent="0.25">
      <c r="A1148" s="994">
        <v>6</v>
      </c>
      <c r="B1148" s="991" t="s">
        <v>48</v>
      </c>
      <c r="C1148" s="991" t="s">
        <v>200</v>
      </c>
      <c r="D1148" s="994">
        <v>20</v>
      </c>
      <c r="E1148" s="993" t="s">
        <v>917</v>
      </c>
      <c r="F1148" s="993" t="s">
        <v>917</v>
      </c>
      <c r="G1148" s="995" t="s">
        <v>589</v>
      </c>
      <c r="H1148" s="569"/>
    </row>
    <row r="1149" spans="1:8" ht="16.5" x14ac:dyDescent="0.25">
      <c r="A1149" s="994">
        <v>6</v>
      </c>
      <c r="B1149" s="991" t="s">
        <v>48</v>
      </c>
      <c r="C1149" s="991" t="s">
        <v>203</v>
      </c>
      <c r="D1149" s="994">
        <v>53</v>
      </c>
      <c r="E1149" s="993" t="s">
        <v>917</v>
      </c>
      <c r="F1149" s="993" t="s">
        <v>917</v>
      </c>
      <c r="G1149" s="995" t="s">
        <v>589</v>
      </c>
      <c r="H1149" s="569"/>
    </row>
    <row r="1150" spans="1:8" ht="16.5" customHeight="1" x14ac:dyDescent="0.25">
      <c r="A1150" s="994">
        <v>6</v>
      </c>
      <c r="B1150" s="991" t="s">
        <v>55</v>
      </c>
      <c r="C1150" s="991" t="s">
        <v>191</v>
      </c>
      <c r="D1150" s="993" t="s">
        <v>917</v>
      </c>
      <c r="E1150" s="993" t="s">
        <v>917</v>
      </c>
      <c r="F1150" s="993" t="s">
        <v>917</v>
      </c>
      <c r="G1150" s="995" t="s">
        <v>587</v>
      </c>
      <c r="H1150" s="569"/>
    </row>
    <row r="1151" spans="1:8" ht="16.5" x14ac:dyDescent="0.25">
      <c r="A1151" s="994">
        <v>6</v>
      </c>
      <c r="B1151" s="991" t="s">
        <v>55</v>
      </c>
      <c r="C1151" s="991" t="s">
        <v>190</v>
      </c>
      <c r="D1151" s="994">
        <v>4</v>
      </c>
      <c r="E1151" s="991">
        <v>529</v>
      </c>
      <c r="F1151" s="991" t="s">
        <v>585</v>
      </c>
      <c r="G1151" s="995" t="s">
        <v>587</v>
      </c>
      <c r="H1151" s="569"/>
    </row>
    <row r="1152" spans="1:8" ht="16.5" x14ac:dyDescent="0.25">
      <c r="A1152" s="994">
        <v>6</v>
      </c>
      <c r="B1152" s="991" t="s">
        <v>55</v>
      </c>
      <c r="C1152" s="991" t="s">
        <v>189</v>
      </c>
      <c r="D1152" s="994">
        <v>6</v>
      </c>
      <c r="E1152" s="991">
        <v>1403.65</v>
      </c>
      <c r="F1152" s="991" t="s">
        <v>586</v>
      </c>
      <c r="G1152" s="995" t="s">
        <v>587</v>
      </c>
      <c r="H1152" s="569"/>
    </row>
    <row r="1153" spans="1:8" ht="16.5" x14ac:dyDescent="0.25">
      <c r="A1153" s="994">
        <v>6</v>
      </c>
      <c r="B1153" s="991" t="s">
        <v>55</v>
      </c>
      <c r="C1153" s="991" t="s">
        <v>193</v>
      </c>
      <c r="D1153" s="993" t="s">
        <v>917</v>
      </c>
      <c r="E1153" s="993" t="s">
        <v>917</v>
      </c>
      <c r="F1153" s="993" t="s">
        <v>917</v>
      </c>
      <c r="G1153" s="995" t="s">
        <v>587</v>
      </c>
      <c r="H1153" s="569"/>
    </row>
    <row r="1154" spans="1:8" ht="16.5" x14ac:dyDescent="0.25">
      <c r="A1154" s="994">
        <v>6</v>
      </c>
      <c r="B1154" s="991" t="s">
        <v>55</v>
      </c>
      <c r="C1154" s="991" t="s">
        <v>282</v>
      </c>
      <c r="D1154" s="993" t="s">
        <v>917</v>
      </c>
      <c r="E1154" s="993" t="s">
        <v>917</v>
      </c>
      <c r="F1154" s="993" t="s">
        <v>917</v>
      </c>
      <c r="G1154" s="995" t="s">
        <v>587</v>
      </c>
      <c r="H1154" s="569"/>
    </row>
    <row r="1155" spans="1:8" ht="16.5" x14ac:dyDescent="0.25">
      <c r="A1155" s="994">
        <v>6</v>
      </c>
      <c r="B1155" s="991" t="s">
        <v>55</v>
      </c>
      <c r="C1155" s="991" t="s">
        <v>243</v>
      </c>
      <c r="D1155" s="993" t="s">
        <v>917</v>
      </c>
      <c r="E1155" s="993" t="s">
        <v>917</v>
      </c>
      <c r="F1155" s="993" t="s">
        <v>917</v>
      </c>
      <c r="G1155" s="995" t="s">
        <v>587</v>
      </c>
      <c r="H1155" s="569"/>
    </row>
    <row r="1156" spans="1:8" ht="16.5" x14ac:dyDescent="0.25">
      <c r="A1156" s="994">
        <v>6</v>
      </c>
      <c r="B1156" s="991" t="s">
        <v>55</v>
      </c>
      <c r="C1156" s="991" t="s">
        <v>200</v>
      </c>
      <c r="D1156" s="994">
        <v>13</v>
      </c>
      <c r="E1156" s="993" t="s">
        <v>917</v>
      </c>
      <c r="F1156" s="993" t="s">
        <v>917</v>
      </c>
      <c r="G1156" s="995" t="s">
        <v>587</v>
      </c>
      <c r="H1156" s="569"/>
    </row>
    <row r="1157" spans="1:8" ht="16.5" x14ac:dyDescent="0.25">
      <c r="A1157" s="994">
        <v>6</v>
      </c>
      <c r="B1157" s="991" t="s">
        <v>55</v>
      </c>
      <c r="C1157" s="991" t="s">
        <v>203</v>
      </c>
      <c r="D1157" s="994">
        <v>39</v>
      </c>
      <c r="E1157" s="993" t="s">
        <v>917</v>
      </c>
      <c r="F1157" s="993" t="s">
        <v>917</v>
      </c>
      <c r="G1157" s="995" t="s">
        <v>587</v>
      </c>
      <c r="H1157" s="569"/>
    </row>
    <row r="1158" spans="1:8" ht="16.5" customHeight="1" x14ac:dyDescent="0.25">
      <c r="A1158" s="994">
        <v>6</v>
      </c>
      <c r="B1158" s="991" t="s">
        <v>62</v>
      </c>
      <c r="C1158" s="991" t="s">
        <v>191</v>
      </c>
      <c r="D1158" s="993" t="s">
        <v>917</v>
      </c>
      <c r="E1158" s="993" t="s">
        <v>917</v>
      </c>
      <c r="F1158" s="993" t="s">
        <v>917</v>
      </c>
      <c r="G1158" s="995" t="s">
        <v>588</v>
      </c>
      <c r="H1158" s="569"/>
    </row>
    <row r="1159" spans="1:8" ht="16.5" x14ac:dyDescent="0.25">
      <c r="A1159" s="994">
        <v>6</v>
      </c>
      <c r="B1159" s="991" t="s">
        <v>62</v>
      </c>
      <c r="C1159" s="991" t="s">
        <v>190</v>
      </c>
      <c r="D1159" s="994">
        <v>4</v>
      </c>
      <c r="E1159" s="991">
        <v>482.87</v>
      </c>
      <c r="F1159" s="991" t="s">
        <v>590</v>
      </c>
      <c r="G1159" s="995" t="s">
        <v>588</v>
      </c>
      <c r="H1159" s="569"/>
    </row>
    <row r="1160" spans="1:8" ht="16.5" x14ac:dyDescent="0.25">
      <c r="A1160" s="994">
        <v>6</v>
      </c>
      <c r="B1160" s="991" t="s">
        <v>62</v>
      </c>
      <c r="C1160" s="991" t="s">
        <v>189</v>
      </c>
      <c r="D1160" s="994">
        <v>3</v>
      </c>
      <c r="E1160" s="991">
        <v>376.09000000000003</v>
      </c>
      <c r="F1160" s="991" t="s">
        <v>591</v>
      </c>
      <c r="G1160" s="995" t="s">
        <v>588</v>
      </c>
      <c r="H1160" s="569"/>
    </row>
    <row r="1161" spans="1:8" ht="16.5" x14ac:dyDescent="0.25">
      <c r="A1161" s="994">
        <v>6</v>
      </c>
      <c r="B1161" s="991" t="s">
        <v>62</v>
      </c>
      <c r="C1161" s="991" t="s">
        <v>193</v>
      </c>
      <c r="D1161" s="993" t="s">
        <v>917</v>
      </c>
      <c r="E1161" s="993" t="s">
        <v>917</v>
      </c>
      <c r="F1161" s="993" t="s">
        <v>917</v>
      </c>
      <c r="G1161" s="995" t="s">
        <v>588</v>
      </c>
      <c r="H1161" s="569"/>
    </row>
    <row r="1162" spans="1:8" ht="16.5" x14ac:dyDescent="0.25">
      <c r="A1162" s="994">
        <v>6</v>
      </c>
      <c r="B1162" s="991" t="s">
        <v>62</v>
      </c>
      <c r="C1162" s="991" t="s">
        <v>282</v>
      </c>
      <c r="D1162" s="993" t="s">
        <v>917</v>
      </c>
      <c r="E1162" s="993" t="s">
        <v>917</v>
      </c>
      <c r="F1162" s="993" t="s">
        <v>917</v>
      </c>
      <c r="G1162" s="995" t="s">
        <v>588</v>
      </c>
      <c r="H1162" s="569"/>
    </row>
    <row r="1163" spans="1:8" ht="16.5" x14ac:dyDescent="0.25">
      <c r="A1163" s="994">
        <v>6</v>
      </c>
      <c r="B1163" s="991" t="s">
        <v>62</v>
      </c>
      <c r="C1163" s="991" t="s">
        <v>243</v>
      </c>
      <c r="D1163" s="993" t="s">
        <v>917</v>
      </c>
      <c r="E1163" s="993" t="s">
        <v>917</v>
      </c>
      <c r="F1163" s="993" t="s">
        <v>917</v>
      </c>
      <c r="G1163" s="995" t="s">
        <v>588</v>
      </c>
      <c r="H1163" s="569"/>
    </row>
    <row r="1164" spans="1:8" ht="16.5" x14ac:dyDescent="0.25">
      <c r="A1164" s="994">
        <v>6</v>
      </c>
      <c r="B1164" s="991" t="s">
        <v>62</v>
      </c>
      <c r="C1164" s="991" t="s">
        <v>200</v>
      </c>
      <c r="D1164" s="994">
        <v>6</v>
      </c>
      <c r="E1164" s="993" t="s">
        <v>917</v>
      </c>
      <c r="F1164" s="993" t="s">
        <v>917</v>
      </c>
      <c r="G1164" s="995" t="s">
        <v>588</v>
      </c>
      <c r="H1164" s="569"/>
    </row>
    <row r="1165" spans="1:8" ht="16.5" x14ac:dyDescent="0.25">
      <c r="A1165" s="994">
        <v>6</v>
      </c>
      <c r="B1165" s="991" t="s">
        <v>62</v>
      </c>
      <c r="C1165" s="991" t="s">
        <v>203</v>
      </c>
      <c r="D1165" s="994">
        <v>13</v>
      </c>
      <c r="E1165" s="993" t="s">
        <v>917</v>
      </c>
      <c r="F1165" s="993" t="s">
        <v>917</v>
      </c>
      <c r="G1165" s="995" t="s">
        <v>588</v>
      </c>
      <c r="H1165" s="569"/>
    </row>
    <row r="1166" spans="1:8" ht="16.5" customHeight="1" x14ac:dyDescent="0.25">
      <c r="A1166" s="994">
        <v>6</v>
      </c>
      <c r="B1166" s="991" t="s">
        <v>66</v>
      </c>
      <c r="C1166" s="991" t="s">
        <v>191</v>
      </c>
      <c r="D1166" s="993" t="s">
        <v>917</v>
      </c>
      <c r="E1166" s="993" t="s">
        <v>917</v>
      </c>
      <c r="F1166" s="993" t="s">
        <v>917</v>
      </c>
      <c r="G1166" s="995" t="s">
        <v>594</v>
      </c>
      <c r="H1166" s="569"/>
    </row>
    <row r="1167" spans="1:8" ht="16.5" x14ac:dyDescent="0.25">
      <c r="A1167" s="994">
        <v>6</v>
      </c>
      <c r="B1167" s="991" t="s">
        <v>66</v>
      </c>
      <c r="C1167" s="991" t="s">
        <v>190</v>
      </c>
      <c r="D1167" s="994">
        <v>7</v>
      </c>
      <c r="E1167" s="991">
        <v>805.44999999999993</v>
      </c>
      <c r="F1167" s="991" t="s">
        <v>592</v>
      </c>
      <c r="G1167" s="995" t="s">
        <v>594</v>
      </c>
      <c r="H1167" s="569"/>
    </row>
    <row r="1168" spans="1:8" ht="16.5" x14ac:dyDescent="0.25">
      <c r="A1168" s="994">
        <v>6</v>
      </c>
      <c r="B1168" s="991" t="s">
        <v>66</v>
      </c>
      <c r="C1168" s="991" t="s">
        <v>189</v>
      </c>
      <c r="D1168" s="994">
        <v>7</v>
      </c>
      <c r="E1168" s="991">
        <v>891.22</v>
      </c>
      <c r="F1168" s="991" t="s">
        <v>593</v>
      </c>
      <c r="G1168" s="995" t="s">
        <v>594</v>
      </c>
      <c r="H1168" s="569"/>
    </row>
    <row r="1169" spans="1:8" ht="16.5" x14ac:dyDescent="0.25">
      <c r="A1169" s="994">
        <v>6</v>
      </c>
      <c r="B1169" s="991" t="s">
        <v>66</v>
      </c>
      <c r="C1169" s="991" t="s">
        <v>193</v>
      </c>
      <c r="D1169" s="993" t="s">
        <v>917</v>
      </c>
      <c r="E1169" s="993" t="s">
        <v>917</v>
      </c>
      <c r="F1169" s="993" t="s">
        <v>917</v>
      </c>
      <c r="G1169" s="995" t="s">
        <v>594</v>
      </c>
      <c r="H1169" s="569"/>
    </row>
    <row r="1170" spans="1:8" ht="16.5" x14ac:dyDescent="0.25">
      <c r="A1170" s="994">
        <v>6</v>
      </c>
      <c r="B1170" s="991" t="s">
        <v>66</v>
      </c>
      <c r="C1170" s="991" t="s">
        <v>282</v>
      </c>
      <c r="D1170" s="993" t="s">
        <v>917</v>
      </c>
      <c r="E1170" s="993" t="s">
        <v>917</v>
      </c>
      <c r="F1170" s="993" t="s">
        <v>917</v>
      </c>
      <c r="G1170" s="995" t="s">
        <v>594</v>
      </c>
      <c r="H1170" s="569"/>
    </row>
    <row r="1171" spans="1:8" ht="16.5" x14ac:dyDescent="0.25">
      <c r="A1171" s="994">
        <v>6</v>
      </c>
      <c r="B1171" s="991" t="s">
        <v>66</v>
      </c>
      <c r="C1171" s="991" t="s">
        <v>243</v>
      </c>
      <c r="D1171" s="993" t="s">
        <v>917</v>
      </c>
      <c r="E1171" s="993" t="s">
        <v>917</v>
      </c>
      <c r="F1171" s="993" t="s">
        <v>917</v>
      </c>
      <c r="G1171" s="995" t="s">
        <v>594</v>
      </c>
      <c r="H1171" s="569"/>
    </row>
    <row r="1172" spans="1:8" ht="16.5" x14ac:dyDescent="0.25">
      <c r="A1172" s="994">
        <v>6</v>
      </c>
      <c r="B1172" s="991" t="s">
        <v>66</v>
      </c>
      <c r="C1172" s="991" t="s">
        <v>200</v>
      </c>
      <c r="D1172" s="994">
        <v>8</v>
      </c>
      <c r="E1172" s="993" t="s">
        <v>917</v>
      </c>
      <c r="F1172" s="993" t="s">
        <v>917</v>
      </c>
      <c r="G1172" s="995" t="s">
        <v>594</v>
      </c>
      <c r="H1172" s="569"/>
    </row>
    <row r="1173" spans="1:8" ht="16.5" x14ac:dyDescent="0.25">
      <c r="A1173" s="994">
        <v>6</v>
      </c>
      <c r="B1173" s="991" t="s">
        <v>66</v>
      </c>
      <c r="C1173" s="991" t="s">
        <v>203</v>
      </c>
      <c r="D1173" s="994">
        <v>23</v>
      </c>
      <c r="E1173" s="993" t="s">
        <v>917</v>
      </c>
      <c r="F1173" s="993" t="s">
        <v>917</v>
      </c>
      <c r="G1173" s="995" t="s">
        <v>594</v>
      </c>
      <c r="H1173" s="569"/>
    </row>
    <row r="1174" spans="1:8" ht="16.5" customHeight="1" x14ac:dyDescent="0.25">
      <c r="A1174" s="994">
        <v>6</v>
      </c>
      <c r="B1174" s="991" t="s">
        <v>72</v>
      </c>
      <c r="C1174" s="991" t="s">
        <v>191</v>
      </c>
      <c r="D1174" s="993" t="s">
        <v>917</v>
      </c>
      <c r="E1174" s="993" t="s">
        <v>917</v>
      </c>
      <c r="F1174" s="993" t="s">
        <v>917</v>
      </c>
      <c r="G1174" s="995" t="s">
        <v>595</v>
      </c>
      <c r="H1174" s="569"/>
    </row>
    <row r="1175" spans="1:8" ht="33" x14ac:dyDescent="0.25">
      <c r="A1175" s="994">
        <v>6</v>
      </c>
      <c r="B1175" s="991" t="s">
        <v>72</v>
      </c>
      <c r="C1175" s="991" t="s">
        <v>190</v>
      </c>
      <c r="D1175" s="994">
        <v>11</v>
      </c>
      <c r="E1175" s="991">
        <v>2504.83</v>
      </c>
      <c r="F1175" s="991" t="s">
        <v>596</v>
      </c>
      <c r="G1175" s="995" t="s">
        <v>595</v>
      </c>
      <c r="H1175" s="569"/>
    </row>
    <row r="1176" spans="1:8" ht="16.5" x14ac:dyDescent="0.25">
      <c r="A1176" s="994">
        <v>6</v>
      </c>
      <c r="B1176" s="991" t="s">
        <v>72</v>
      </c>
      <c r="C1176" s="991" t="s">
        <v>189</v>
      </c>
      <c r="D1176" s="994">
        <v>5</v>
      </c>
      <c r="E1176" s="991">
        <v>1798.1800000000003</v>
      </c>
      <c r="F1176" s="991" t="s">
        <v>597</v>
      </c>
      <c r="G1176" s="995" t="s">
        <v>595</v>
      </c>
      <c r="H1176" s="569"/>
    </row>
    <row r="1177" spans="1:8" ht="16.5" x14ac:dyDescent="0.25">
      <c r="A1177" s="994">
        <v>6</v>
      </c>
      <c r="B1177" s="991" t="s">
        <v>72</v>
      </c>
      <c r="C1177" s="991" t="s">
        <v>193</v>
      </c>
      <c r="D1177" s="993" t="s">
        <v>917</v>
      </c>
      <c r="E1177" s="993" t="s">
        <v>917</v>
      </c>
      <c r="F1177" s="993" t="s">
        <v>917</v>
      </c>
      <c r="G1177" s="995" t="s">
        <v>595</v>
      </c>
      <c r="H1177" s="569"/>
    </row>
    <row r="1178" spans="1:8" ht="16.5" x14ac:dyDescent="0.25">
      <c r="A1178" s="994">
        <v>6</v>
      </c>
      <c r="B1178" s="991" t="s">
        <v>72</v>
      </c>
      <c r="C1178" s="991" t="s">
        <v>282</v>
      </c>
      <c r="D1178" s="993" t="s">
        <v>917</v>
      </c>
      <c r="E1178" s="993" t="s">
        <v>917</v>
      </c>
      <c r="F1178" s="993" t="s">
        <v>917</v>
      </c>
      <c r="G1178" s="995" t="s">
        <v>595</v>
      </c>
      <c r="H1178" s="569"/>
    </row>
    <row r="1179" spans="1:8" ht="16.5" x14ac:dyDescent="0.25">
      <c r="A1179" s="994">
        <v>6</v>
      </c>
      <c r="B1179" s="991" t="s">
        <v>72</v>
      </c>
      <c r="C1179" s="991" t="s">
        <v>243</v>
      </c>
      <c r="D1179" s="993" t="s">
        <v>917</v>
      </c>
      <c r="E1179" s="993" t="s">
        <v>917</v>
      </c>
      <c r="F1179" s="993" t="s">
        <v>917</v>
      </c>
      <c r="G1179" s="995" t="s">
        <v>595</v>
      </c>
      <c r="H1179" s="569"/>
    </row>
    <row r="1180" spans="1:8" ht="16.5" x14ac:dyDescent="0.25">
      <c r="A1180" s="994">
        <v>6</v>
      </c>
      <c r="B1180" s="991" t="s">
        <v>72</v>
      </c>
      <c r="C1180" s="991" t="s">
        <v>200</v>
      </c>
      <c r="D1180" s="994">
        <v>27</v>
      </c>
      <c r="E1180" s="993" t="s">
        <v>917</v>
      </c>
      <c r="F1180" s="993" t="s">
        <v>917</v>
      </c>
      <c r="G1180" s="995" t="s">
        <v>595</v>
      </c>
      <c r="H1180" s="569"/>
    </row>
    <row r="1181" spans="1:8" ht="16.5" x14ac:dyDescent="0.25">
      <c r="A1181" s="994">
        <v>6</v>
      </c>
      <c r="B1181" s="991" t="s">
        <v>72</v>
      </c>
      <c r="C1181" s="991" t="s">
        <v>203</v>
      </c>
      <c r="D1181" s="994">
        <v>50</v>
      </c>
      <c r="E1181" s="993" t="s">
        <v>917</v>
      </c>
      <c r="F1181" s="993" t="s">
        <v>917</v>
      </c>
      <c r="G1181" s="995" t="s">
        <v>595</v>
      </c>
      <c r="H1181" s="569"/>
    </row>
    <row r="1182" spans="1:8" ht="16.5" customHeight="1" x14ac:dyDescent="0.25">
      <c r="A1182" s="994">
        <v>6</v>
      </c>
      <c r="B1182" s="991" t="s">
        <v>78</v>
      </c>
      <c r="C1182" s="991" t="s">
        <v>191</v>
      </c>
      <c r="D1182" s="993" t="s">
        <v>917</v>
      </c>
      <c r="E1182" s="993" t="s">
        <v>917</v>
      </c>
      <c r="F1182" s="993" t="s">
        <v>917</v>
      </c>
      <c r="G1182" s="995" t="s">
        <v>598</v>
      </c>
      <c r="H1182" s="569"/>
    </row>
    <row r="1183" spans="1:8" ht="16.5" x14ac:dyDescent="0.25">
      <c r="A1183" s="994">
        <v>6</v>
      </c>
      <c r="B1183" s="991" t="s">
        <v>78</v>
      </c>
      <c r="C1183" s="991" t="s">
        <v>190</v>
      </c>
      <c r="D1183" s="993" t="s">
        <v>917</v>
      </c>
      <c r="E1183" s="993" t="s">
        <v>917</v>
      </c>
      <c r="F1183" s="993" t="s">
        <v>917</v>
      </c>
      <c r="G1183" s="995" t="s">
        <v>598</v>
      </c>
      <c r="H1183" s="569"/>
    </row>
    <row r="1184" spans="1:8" ht="16.5" x14ac:dyDescent="0.25">
      <c r="A1184" s="994">
        <v>6</v>
      </c>
      <c r="B1184" s="991" t="s">
        <v>78</v>
      </c>
      <c r="C1184" s="991" t="s">
        <v>189</v>
      </c>
      <c r="D1184" s="994">
        <v>1</v>
      </c>
      <c r="E1184" s="993" t="s">
        <v>917</v>
      </c>
      <c r="F1184" s="991">
        <v>1</v>
      </c>
      <c r="G1184" s="995" t="s">
        <v>598</v>
      </c>
      <c r="H1184" s="569"/>
    </row>
    <row r="1185" spans="1:8" ht="16.5" x14ac:dyDescent="0.25">
      <c r="A1185" s="994">
        <v>6</v>
      </c>
      <c r="B1185" s="991" t="s">
        <v>78</v>
      </c>
      <c r="C1185" s="991" t="s">
        <v>193</v>
      </c>
      <c r="D1185" s="993" t="s">
        <v>917</v>
      </c>
      <c r="E1185" s="993" t="s">
        <v>917</v>
      </c>
      <c r="F1185" s="993" t="s">
        <v>917</v>
      </c>
      <c r="G1185" s="995" t="s">
        <v>598</v>
      </c>
      <c r="H1185" s="569"/>
    </row>
    <row r="1186" spans="1:8" ht="16.5" x14ac:dyDescent="0.25">
      <c r="A1186" s="994">
        <v>6</v>
      </c>
      <c r="B1186" s="991" t="s">
        <v>78</v>
      </c>
      <c r="C1186" s="991" t="s">
        <v>282</v>
      </c>
      <c r="D1186" s="993" t="s">
        <v>917</v>
      </c>
      <c r="E1186" s="993" t="s">
        <v>917</v>
      </c>
      <c r="F1186" s="993" t="s">
        <v>917</v>
      </c>
      <c r="G1186" s="995" t="s">
        <v>598</v>
      </c>
      <c r="H1186" s="569"/>
    </row>
    <row r="1187" spans="1:8" ht="16.5" x14ac:dyDescent="0.25">
      <c r="A1187" s="994">
        <v>6</v>
      </c>
      <c r="B1187" s="991" t="s">
        <v>78</v>
      </c>
      <c r="C1187" s="991" t="s">
        <v>243</v>
      </c>
      <c r="D1187" s="993" t="s">
        <v>917</v>
      </c>
      <c r="E1187" s="993" t="s">
        <v>917</v>
      </c>
      <c r="F1187" s="993" t="s">
        <v>917</v>
      </c>
      <c r="G1187" s="995" t="s">
        <v>598</v>
      </c>
      <c r="H1187" s="569"/>
    </row>
    <row r="1188" spans="1:8" ht="16.5" x14ac:dyDescent="0.25">
      <c r="A1188" s="994">
        <v>6</v>
      </c>
      <c r="B1188" s="991" t="s">
        <v>78</v>
      </c>
      <c r="C1188" s="991" t="s">
        <v>200</v>
      </c>
      <c r="D1188" s="994">
        <v>1</v>
      </c>
      <c r="E1188" s="993" t="s">
        <v>917</v>
      </c>
      <c r="F1188" s="993" t="s">
        <v>917</v>
      </c>
      <c r="G1188" s="995" t="s">
        <v>598</v>
      </c>
      <c r="H1188" s="569"/>
    </row>
    <row r="1189" spans="1:8" ht="16.5" x14ac:dyDescent="0.25">
      <c r="A1189" s="994">
        <v>6</v>
      </c>
      <c r="B1189" s="991" t="s">
        <v>78</v>
      </c>
      <c r="C1189" s="991" t="s">
        <v>203</v>
      </c>
      <c r="D1189" s="994">
        <v>0</v>
      </c>
      <c r="E1189" s="993" t="s">
        <v>917</v>
      </c>
      <c r="F1189" s="993" t="s">
        <v>917</v>
      </c>
      <c r="G1189" s="995" t="s">
        <v>598</v>
      </c>
      <c r="H1189" s="569"/>
    </row>
    <row r="1190" spans="1:8" ht="16.5" customHeight="1" x14ac:dyDescent="0.25">
      <c r="A1190" s="994">
        <v>6</v>
      </c>
      <c r="B1190" s="991" t="s">
        <v>84</v>
      </c>
      <c r="C1190" s="991" t="s">
        <v>191</v>
      </c>
      <c r="D1190" s="993" t="s">
        <v>917</v>
      </c>
      <c r="E1190" s="993" t="s">
        <v>917</v>
      </c>
      <c r="F1190" s="993" t="s">
        <v>917</v>
      </c>
      <c r="G1190" s="995" t="s">
        <v>599</v>
      </c>
      <c r="H1190" s="569"/>
    </row>
    <row r="1191" spans="1:8" ht="16.5" x14ac:dyDescent="0.25">
      <c r="A1191" s="994">
        <v>6</v>
      </c>
      <c r="B1191" s="991" t="s">
        <v>84</v>
      </c>
      <c r="C1191" s="991" t="s">
        <v>190</v>
      </c>
      <c r="D1191" s="993" t="s">
        <v>917</v>
      </c>
      <c r="E1191" s="991">
        <v>690.54</v>
      </c>
      <c r="F1191" s="993" t="s">
        <v>917</v>
      </c>
      <c r="G1191" s="995" t="s">
        <v>599</v>
      </c>
      <c r="H1191" s="569"/>
    </row>
    <row r="1192" spans="1:8" ht="16.5" x14ac:dyDescent="0.25">
      <c r="A1192" s="994">
        <v>6</v>
      </c>
      <c r="B1192" s="991" t="s">
        <v>84</v>
      </c>
      <c r="C1192" s="991" t="s">
        <v>189</v>
      </c>
      <c r="D1192" s="994">
        <v>4</v>
      </c>
      <c r="E1192" s="991">
        <v>281.64999999999998</v>
      </c>
      <c r="F1192" s="991" t="s">
        <v>600</v>
      </c>
      <c r="G1192" s="995" t="s">
        <v>599</v>
      </c>
      <c r="H1192" s="569"/>
    </row>
    <row r="1193" spans="1:8" ht="16.5" x14ac:dyDescent="0.25">
      <c r="A1193" s="994">
        <v>6</v>
      </c>
      <c r="B1193" s="991" t="s">
        <v>84</v>
      </c>
      <c r="C1193" s="991" t="s">
        <v>193</v>
      </c>
      <c r="D1193" s="993" t="s">
        <v>917</v>
      </c>
      <c r="E1193" s="993" t="s">
        <v>917</v>
      </c>
      <c r="F1193" s="993" t="s">
        <v>917</v>
      </c>
      <c r="G1193" s="995" t="s">
        <v>599</v>
      </c>
      <c r="H1193" s="569"/>
    </row>
    <row r="1194" spans="1:8" ht="16.5" x14ac:dyDescent="0.25">
      <c r="A1194" s="994">
        <v>6</v>
      </c>
      <c r="B1194" s="991" t="s">
        <v>84</v>
      </c>
      <c r="C1194" s="991" t="s">
        <v>282</v>
      </c>
      <c r="D1194" s="993" t="s">
        <v>917</v>
      </c>
      <c r="E1194" s="993" t="s">
        <v>917</v>
      </c>
      <c r="F1194" s="991">
        <v>30</v>
      </c>
      <c r="G1194" s="995" t="s">
        <v>599</v>
      </c>
      <c r="H1194" s="569"/>
    </row>
    <row r="1195" spans="1:8" ht="16.5" x14ac:dyDescent="0.25">
      <c r="A1195" s="994">
        <v>6</v>
      </c>
      <c r="B1195" s="991" t="s">
        <v>84</v>
      </c>
      <c r="C1195" s="991" t="s">
        <v>243</v>
      </c>
      <c r="D1195" s="994">
        <v>5</v>
      </c>
      <c r="E1195" s="991">
        <v>1443.92</v>
      </c>
      <c r="F1195" s="991" t="s">
        <v>601</v>
      </c>
      <c r="G1195" s="995" t="s">
        <v>599</v>
      </c>
      <c r="H1195" s="569"/>
    </row>
    <row r="1196" spans="1:8" ht="16.5" x14ac:dyDescent="0.25">
      <c r="A1196" s="994">
        <v>6</v>
      </c>
      <c r="B1196" s="991" t="s">
        <v>84</v>
      </c>
      <c r="C1196" s="991" t="s">
        <v>200</v>
      </c>
      <c r="D1196" s="994">
        <v>14</v>
      </c>
      <c r="E1196" s="993" t="s">
        <v>917</v>
      </c>
      <c r="F1196" s="993" t="s">
        <v>917</v>
      </c>
      <c r="G1196" s="995" t="s">
        <v>599</v>
      </c>
      <c r="H1196" s="569"/>
    </row>
    <row r="1197" spans="1:8" ht="16.5" x14ac:dyDescent="0.25">
      <c r="A1197" s="994">
        <v>6</v>
      </c>
      <c r="B1197" s="991" t="s">
        <v>84</v>
      </c>
      <c r="C1197" s="991" t="s">
        <v>203</v>
      </c>
      <c r="D1197" s="994">
        <v>58</v>
      </c>
      <c r="E1197" s="993" t="s">
        <v>917</v>
      </c>
      <c r="F1197" s="993" t="s">
        <v>917</v>
      </c>
      <c r="G1197" s="995" t="s">
        <v>599</v>
      </c>
      <c r="H1197" s="569"/>
    </row>
    <row r="1198" spans="1:8" ht="16.5" customHeight="1" x14ac:dyDescent="0.25">
      <c r="A1198" s="990">
        <v>7</v>
      </c>
      <c r="B1198" s="990" t="s">
        <v>17</v>
      </c>
      <c r="C1198" s="990" t="s">
        <v>191</v>
      </c>
      <c r="D1198" s="993" t="s">
        <v>917</v>
      </c>
      <c r="E1198" s="993" t="s">
        <v>917</v>
      </c>
      <c r="F1198" s="993" t="s">
        <v>917</v>
      </c>
      <c r="G1198" s="992" t="s">
        <v>641</v>
      </c>
      <c r="H1198" s="569"/>
    </row>
    <row r="1199" spans="1:8" ht="16.5" x14ac:dyDescent="0.25">
      <c r="A1199" s="990">
        <v>7</v>
      </c>
      <c r="B1199" s="990" t="s">
        <v>17</v>
      </c>
      <c r="C1199" s="990" t="s">
        <v>190</v>
      </c>
      <c r="D1199" s="990">
        <v>6</v>
      </c>
      <c r="E1199" s="991">
        <v>1972.72</v>
      </c>
      <c r="F1199" s="990" t="s">
        <v>642</v>
      </c>
      <c r="G1199" s="992" t="s">
        <v>641</v>
      </c>
      <c r="H1199" s="569"/>
    </row>
    <row r="1200" spans="1:8" ht="16.5" x14ac:dyDescent="0.25">
      <c r="A1200" s="990">
        <v>7</v>
      </c>
      <c r="B1200" s="990" t="s">
        <v>17</v>
      </c>
      <c r="C1200" s="990" t="s">
        <v>189</v>
      </c>
      <c r="D1200" s="990">
        <v>7</v>
      </c>
      <c r="E1200" s="991">
        <v>1771.6</v>
      </c>
      <c r="F1200" s="990" t="s">
        <v>643</v>
      </c>
      <c r="G1200" s="992" t="s">
        <v>641</v>
      </c>
      <c r="H1200" s="569"/>
    </row>
    <row r="1201" spans="1:8" ht="16.5" x14ac:dyDescent="0.25">
      <c r="A1201" s="990">
        <v>7</v>
      </c>
      <c r="B1201" s="990" t="s">
        <v>17</v>
      </c>
      <c r="C1201" s="990" t="s">
        <v>193</v>
      </c>
      <c r="D1201" s="993" t="s">
        <v>917</v>
      </c>
      <c r="E1201" s="993" t="s">
        <v>917</v>
      </c>
      <c r="F1201" s="993" t="s">
        <v>917</v>
      </c>
      <c r="G1201" s="992" t="s">
        <v>641</v>
      </c>
      <c r="H1201" s="569"/>
    </row>
    <row r="1202" spans="1:8" ht="16.5" x14ac:dyDescent="0.25">
      <c r="A1202" s="990">
        <v>7</v>
      </c>
      <c r="B1202" s="990" t="s">
        <v>17</v>
      </c>
      <c r="C1202" s="990" t="s">
        <v>243</v>
      </c>
      <c r="D1202" s="993" t="s">
        <v>917</v>
      </c>
      <c r="E1202" s="993" t="s">
        <v>917</v>
      </c>
      <c r="F1202" s="993" t="s">
        <v>917</v>
      </c>
      <c r="G1202" s="992" t="s">
        <v>641</v>
      </c>
      <c r="H1202" s="569"/>
    </row>
    <row r="1203" spans="1:8" ht="16.5" x14ac:dyDescent="0.25">
      <c r="A1203" s="990">
        <v>7</v>
      </c>
      <c r="B1203" s="990" t="s">
        <v>17</v>
      </c>
      <c r="C1203" s="990" t="s">
        <v>200</v>
      </c>
      <c r="D1203" s="990">
        <v>22</v>
      </c>
      <c r="E1203" s="993" t="s">
        <v>917</v>
      </c>
      <c r="F1203" s="993" t="s">
        <v>917</v>
      </c>
      <c r="G1203" s="992" t="s">
        <v>641</v>
      </c>
      <c r="H1203" s="569"/>
    </row>
    <row r="1204" spans="1:8" ht="16.5" x14ac:dyDescent="0.25">
      <c r="A1204" s="990">
        <v>7</v>
      </c>
      <c r="B1204" s="990" t="s">
        <v>17</v>
      </c>
      <c r="C1204" s="990" t="s">
        <v>203</v>
      </c>
      <c r="D1204" s="990">
        <v>86</v>
      </c>
      <c r="E1204" s="993" t="s">
        <v>917</v>
      </c>
      <c r="F1204" s="993" t="s">
        <v>917</v>
      </c>
      <c r="G1204" s="992" t="s">
        <v>641</v>
      </c>
      <c r="H1204" s="569"/>
    </row>
    <row r="1205" spans="1:8" ht="16.5" customHeight="1" x14ac:dyDescent="0.25">
      <c r="A1205" s="990">
        <v>7</v>
      </c>
      <c r="B1205" s="990" t="s">
        <v>24</v>
      </c>
      <c r="C1205" s="990" t="s">
        <v>191</v>
      </c>
      <c r="D1205" s="993" t="s">
        <v>917</v>
      </c>
      <c r="E1205" s="993" t="s">
        <v>917</v>
      </c>
      <c r="F1205" s="993" t="s">
        <v>917</v>
      </c>
      <c r="G1205" s="992" t="s">
        <v>644</v>
      </c>
      <c r="H1205" s="569"/>
    </row>
    <row r="1206" spans="1:8" ht="16.5" x14ac:dyDescent="0.25">
      <c r="A1206" s="990">
        <v>7</v>
      </c>
      <c r="B1206" s="990" t="s">
        <v>24</v>
      </c>
      <c r="C1206" s="990" t="s">
        <v>190</v>
      </c>
      <c r="D1206" s="990">
        <v>6</v>
      </c>
      <c r="E1206" s="991">
        <v>2443.08</v>
      </c>
      <c r="F1206" s="990" t="s">
        <v>645</v>
      </c>
      <c r="G1206" s="992" t="s">
        <v>644</v>
      </c>
      <c r="H1206" s="569"/>
    </row>
    <row r="1207" spans="1:8" ht="16.5" x14ac:dyDescent="0.25">
      <c r="A1207" s="990">
        <v>7</v>
      </c>
      <c r="B1207" s="990" t="s">
        <v>24</v>
      </c>
      <c r="C1207" s="990" t="s">
        <v>189</v>
      </c>
      <c r="D1207" s="990">
        <v>7</v>
      </c>
      <c r="E1207" s="991">
        <v>2423.35</v>
      </c>
      <c r="F1207" s="990" t="s">
        <v>646</v>
      </c>
      <c r="G1207" s="992" t="s">
        <v>644</v>
      </c>
      <c r="H1207" s="569"/>
    </row>
    <row r="1208" spans="1:8" ht="16.5" x14ac:dyDescent="0.25">
      <c r="A1208" s="990">
        <v>7</v>
      </c>
      <c r="B1208" s="990" t="s">
        <v>24</v>
      </c>
      <c r="C1208" s="990" t="s">
        <v>193</v>
      </c>
      <c r="D1208" s="993" t="s">
        <v>917</v>
      </c>
      <c r="E1208" s="993" t="s">
        <v>917</v>
      </c>
      <c r="F1208" s="993" t="s">
        <v>917</v>
      </c>
      <c r="G1208" s="992" t="s">
        <v>644</v>
      </c>
      <c r="H1208" s="569"/>
    </row>
    <row r="1209" spans="1:8" ht="16.5" x14ac:dyDescent="0.25">
      <c r="A1209" s="990">
        <v>7</v>
      </c>
      <c r="B1209" s="990" t="s">
        <v>24</v>
      </c>
      <c r="C1209" s="990" t="s">
        <v>243</v>
      </c>
      <c r="D1209" s="993" t="s">
        <v>917</v>
      </c>
      <c r="E1209" s="993" t="s">
        <v>917</v>
      </c>
      <c r="F1209" s="993" t="s">
        <v>917</v>
      </c>
      <c r="G1209" s="992" t="s">
        <v>644</v>
      </c>
      <c r="H1209" s="569"/>
    </row>
    <row r="1210" spans="1:8" ht="16.5" x14ac:dyDescent="0.25">
      <c r="A1210" s="990">
        <v>7</v>
      </c>
      <c r="B1210" s="990" t="s">
        <v>24</v>
      </c>
      <c r="C1210" s="990" t="s">
        <v>200</v>
      </c>
      <c r="D1210" s="990">
        <v>28</v>
      </c>
      <c r="E1210" s="993" t="s">
        <v>917</v>
      </c>
      <c r="F1210" s="993" t="s">
        <v>917</v>
      </c>
      <c r="G1210" s="992" t="s">
        <v>644</v>
      </c>
      <c r="H1210" s="569"/>
    </row>
    <row r="1211" spans="1:8" ht="16.5" x14ac:dyDescent="0.25">
      <c r="A1211" s="990">
        <v>7</v>
      </c>
      <c r="B1211" s="990" t="s">
        <v>24</v>
      </c>
      <c r="C1211" s="990" t="s">
        <v>203</v>
      </c>
      <c r="D1211" s="990">
        <v>106</v>
      </c>
      <c r="E1211" s="993" t="s">
        <v>917</v>
      </c>
      <c r="F1211" s="993" t="s">
        <v>917</v>
      </c>
      <c r="G1211" s="992" t="s">
        <v>644</v>
      </c>
      <c r="H1211" s="569"/>
    </row>
    <row r="1212" spans="1:8" ht="16.5" customHeight="1" x14ac:dyDescent="0.25">
      <c r="A1212" s="990">
        <v>7</v>
      </c>
      <c r="B1212" s="990" t="s">
        <v>29</v>
      </c>
      <c r="C1212" s="990" t="s">
        <v>191</v>
      </c>
      <c r="D1212" s="993" t="s">
        <v>917</v>
      </c>
      <c r="E1212" s="993" t="s">
        <v>917</v>
      </c>
      <c r="F1212" s="993" t="s">
        <v>917</v>
      </c>
      <c r="G1212" s="992" t="s">
        <v>647</v>
      </c>
      <c r="H1212" s="569"/>
    </row>
    <row r="1213" spans="1:8" ht="33" x14ac:dyDescent="0.25">
      <c r="A1213" s="990">
        <v>7</v>
      </c>
      <c r="B1213" s="990" t="s">
        <v>29</v>
      </c>
      <c r="C1213" s="990" t="s">
        <v>190</v>
      </c>
      <c r="D1213" s="990">
        <v>9</v>
      </c>
      <c r="E1213" s="991">
        <v>414.42</v>
      </c>
      <c r="F1213" s="990" t="s">
        <v>648</v>
      </c>
      <c r="G1213" s="992" t="s">
        <v>647</v>
      </c>
      <c r="H1213" s="569"/>
    </row>
    <row r="1214" spans="1:8" ht="16.5" x14ac:dyDescent="0.25">
      <c r="A1214" s="990">
        <v>7</v>
      </c>
      <c r="B1214" s="990" t="s">
        <v>29</v>
      </c>
      <c r="C1214" s="990" t="s">
        <v>189</v>
      </c>
      <c r="D1214" s="990">
        <v>3</v>
      </c>
      <c r="E1214" s="991">
        <v>565.08000000000004</v>
      </c>
      <c r="F1214" s="990" t="s">
        <v>649</v>
      </c>
      <c r="G1214" s="992" t="s">
        <v>647</v>
      </c>
      <c r="H1214" s="569"/>
    </row>
    <row r="1215" spans="1:8" ht="16.5" x14ac:dyDescent="0.25">
      <c r="A1215" s="990">
        <v>7</v>
      </c>
      <c r="B1215" s="990" t="s">
        <v>29</v>
      </c>
      <c r="C1215" s="990" t="s">
        <v>193</v>
      </c>
      <c r="D1215" s="993" t="s">
        <v>917</v>
      </c>
      <c r="E1215" s="993" t="s">
        <v>917</v>
      </c>
      <c r="F1215" s="993" t="s">
        <v>917</v>
      </c>
      <c r="G1215" s="992" t="s">
        <v>647</v>
      </c>
      <c r="H1215" s="569"/>
    </row>
    <row r="1216" spans="1:8" ht="16.5" x14ac:dyDescent="0.25">
      <c r="A1216" s="990">
        <v>7</v>
      </c>
      <c r="B1216" s="990" t="s">
        <v>29</v>
      </c>
      <c r="C1216" s="990" t="s">
        <v>243</v>
      </c>
      <c r="D1216" s="993" t="s">
        <v>917</v>
      </c>
      <c r="E1216" s="993" t="s">
        <v>917</v>
      </c>
      <c r="F1216" s="993" t="s">
        <v>917</v>
      </c>
      <c r="G1216" s="992" t="s">
        <v>647</v>
      </c>
      <c r="H1216" s="569"/>
    </row>
    <row r="1217" spans="1:8" ht="16.5" x14ac:dyDescent="0.25">
      <c r="A1217" s="990">
        <v>7</v>
      </c>
      <c r="B1217" s="990" t="s">
        <v>29</v>
      </c>
      <c r="C1217" s="990" t="s">
        <v>200</v>
      </c>
      <c r="D1217" s="990">
        <v>8</v>
      </c>
      <c r="E1217" s="993" t="s">
        <v>917</v>
      </c>
      <c r="F1217" s="993" t="s">
        <v>917</v>
      </c>
      <c r="G1217" s="992" t="s">
        <v>647</v>
      </c>
      <c r="H1217" s="569"/>
    </row>
    <row r="1218" spans="1:8" ht="16.5" x14ac:dyDescent="0.25">
      <c r="A1218" s="990">
        <v>7</v>
      </c>
      <c r="B1218" s="990" t="s">
        <v>29</v>
      </c>
      <c r="C1218" s="990" t="s">
        <v>203</v>
      </c>
      <c r="D1218" s="990">
        <v>27</v>
      </c>
      <c r="E1218" s="993" t="s">
        <v>917</v>
      </c>
      <c r="F1218" s="993" t="s">
        <v>917</v>
      </c>
      <c r="G1218" s="992" t="s">
        <v>647</v>
      </c>
      <c r="H1218" s="569"/>
    </row>
    <row r="1219" spans="1:8" ht="16.5" customHeight="1" x14ac:dyDescent="0.25">
      <c r="A1219" s="990">
        <v>7</v>
      </c>
      <c r="B1219" s="990" t="s">
        <v>35</v>
      </c>
      <c r="C1219" s="990" t="s">
        <v>191</v>
      </c>
      <c r="D1219" s="993" t="s">
        <v>917</v>
      </c>
      <c r="E1219" s="993" t="s">
        <v>917</v>
      </c>
      <c r="F1219" s="993" t="s">
        <v>917</v>
      </c>
      <c r="G1219" s="992" t="s">
        <v>650</v>
      </c>
      <c r="H1219" s="569"/>
    </row>
    <row r="1220" spans="1:8" ht="16.5" x14ac:dyDescent="0.25">
      <c r="A1220" s="990">
        <v>7</v>
      </c>
      <c r="B1220" s="990" t="s">
        <v>35</v>
      </c>
      <c r="C1220" s="990" t="s">
        <v>190</v>
      </c>
      <c r="D1220" s="990">
        <v>3</v>
      </c>
      <c r="E1220" s="991">
        <v>972.46</v>
      </c>
      <c r="F1220" s="990" t="s">
        <v>651</v>
      </c>
      <c r="G1220" s="992" t="s">
        <v>650</v>
      </c>
      <c r="H1220" s="569"/>
    </row>
    <row r="1221" spans="1:8" ht="33" x14ac:dyDescent="0.25">
      <c r="A1221" s="990">
        <v>7</v>
      </c>
      <c r="B1221" s="990" t="s">
        <v>35</v>
      </c>
      <c r="C1221" s="990" t="s">
        <v>189</v>
      </c>
      <c r="D1221" s="990">
        <v>12</v>
      </c>
      <c r="E1221" s="991">
        <v>1169.48</v>
      </c>
      <c r="F1221" s="990" t="s">
        <v>652</v>
      </c>
      <c r="G1221" s="992" t="s">
        <v>650</v>
      </c>
      <c r="H1221" s="569"/>
    </row>
    <row r="1222" spans="1:8" ht="16.5" x14ac:dyDescent="0.25">
      <c r="A1222" s="990">
        <v>7</v>
      </c>
      <c r="B1222" s="990" t="s">
        <v>35</v>
      </c>
      <c r="C1222" s="990" t="s">
        <v>193</v>
      </c>
      <c r="D1222" s="993" t="s">
        <v>917</v>
      </c>
      <c r="E1222" s="993" t="s">
        <v>917</v>
      </c>
      <c r="F1222" s="993" t="s">
        <v>917</v>
      </c>
      <c r="G1222" s="992" t="s">
        <v>650</v>
      </c>
      <c r="H1222" s="569"/>
    </row>
    <row r="1223" spans="1:8" ht="16.5" x14ac:dyDescent="0.25">
      <c r="A1223" s="990">
        <v>7</v>
      </c>
      <c r="B1223" s="990" t="s">
        <v>35</v>
      </c>
      <c r="C1223" s="990" t="s">
        <v>243</v>
      </c>
      <c r="D1223" s="993" t="s">
        <v>917</v>
      </c>
      <c r="E1223" s="993" t="s">
        <v>917</v>
      </c>
      <c r="F1223" s="993" t="s">
        <v>917</v>
      </c>
      <c r="G1223" s="992" t="s">
        <v>650</v>
      </c>
      <c r="H1223" s="569"/>
    </row>
    <row r="1224" spans="1:8" ht="16.5" x14ac:dyDescent="0.25">
      <c r="A1224" s="990">
        <v>7</v>
      </c>
      <c r="B1224" s="990" t="s">
        <v>35</v>
      </c>
      <c r="C1224" s="990" t="s">
        <v>200</v>
      </c>
      <c r="D1224" s="990">
        <v>17</v>
      </c>
      <c r="E1224" s="993" t="s">
        <v>917</v>
      </c>
      <c r="F1224" s="993" t="s">
        <v>917</v>
      </c>
      <c r="G1224" s="992" t="s">
        <v>650</v>
      </c>
      <c r="H1224" s="569"/>
    </row>
    <row r="1225" spans="1:8" ht="16.5" x14ac:dyDescent="0.25">
      <c r="A1225" s="990">
        <v>7</v>
      </c>
      <c r="B1225" s="990" t="s">
        <v>35</v>
      </c>
      <c r="C1225" s="990" t="s">
        <v>203</v>
      </c>
      <c r="D1225" s="990">
        <v>46</v>
      </c>
      <c r="E1225" s="993" t="s">
        <v>917</v>
      </c>
      <c r="F1225" s="993" t="s">
        <v>917</v>
      </c>
      <c r="G1225" s="992" t="s">
        <v>650</v>
      </c>
      <c r="H1225" s="569"/>
    </row>
    <row r="1226" spans="1:8" ht="16.5" customHeight="1" x14ac:dyDescent="0.25">
      <c r="A1226" s="990">
        <v>7</v>
      </c>
      <c r="B1226" s="990" t="s">
        <v>42</v>
      </c>
      <c r="C1226" s="990" t="s">
        <v>191</v>
      </c>
      <c r="D1226" s="993" t="s">
        <v>917</v>
      </c>
      <c r="E1226" s="993" t="s">
        <v>917</v>
      </c>
      <c r="F1226" s="993" t="s">
        <v>917</v>
      </c>
      <c r="G1226" s="992" t="s">
        <v>655</v>
      </c>
      <c r="H1226" s="569"/>
    </row>
    <row r="1227" spans="1:8" ht="16.5" x14ac:dyDescent="0.25">
      <c r="A1227" s="990">
        <v>7</v>
      </c>
      <c r="B1227" s="990" t="s">
        <v>42</v>
      </c>
      <c r="C1227" s="990" t="s">
        <v>190</v>
      </c>
      <c r="D1227" s="990">
        <v>3</v>
      </c>
      <c r="E1227" s="991">
        <v>362.92</v>
      </c>
      <c r="F1227" s="990" t="s">
        <v>653</v>
      </c>
      <c r="G1227" s="992" t="s">
        <v>655</v>
      </c>
      <c r="H1227" s="569"/>
    </row>
    <row r="1228" spans="1:8" ht="16.5" x14ac:dyDescent="0.25">
      <c r="A1228" s="990">
        <v>7</v>
      </c>
      <c r="B1228" s="990" t="s">
        <v>42</v>
      </c>
      <c r="C1228" s="990" t="s">
        <v>189</v>
      </c>
      <c r="D1228" s="990">
        <v>3</v>
      </c>
      <c r="E1228" s="991">
        <v>225.76</v>
      </c>
      <c r="F1228" s="990" t="s">
        <v>654</v>
      </c>
      <c r="G1228" s="992" t="s">
        <v>655</v>
      </c>
      <c r="H1228" s="569"/>
    </row>
    <row r="1229" spans="1:8" ht="16.5" x14ac:dyDescent="0.25">
      <c r="A1229" s="990">
        <v>7</v>
      </c>
      <c r="B1229" s="990" t="s">
        <v>42</v>
      </c>
      <c r="C1229" s="990" t="s">
        <v>193</v>
      </c>
      <c r="D1229" s="993" t="s">
        <v>917</v>
      </c>
      <c r="E1229" s="993" t="s">
        <v>917</v>
      </c>
      <c r="F1229" s="993" t="s">
        <v>917</v>
      </c>
      <c r="G1229" s="992" t="s">
        <v>655</v>
      </c>
      <c r="H1229" s="569"/>
    </row>
    <row r="1230" spans="1:8" ht="16.5" x14ac:dyDescent="0.25">
      <c r="A1230" s="990">
        <v>7</v>
      </c>
      <c r="B1230" s="990" t="s">
        <v>42</v>
      </c>
      <c r="C1230" s="990" t="s">
        <v>243</v>
      </c>
      <c r="D1230" s="993" t="s">
        <v>917</v>
      </c>
      <c r="E1230" s="993" t="s">
        <v>917</v>
      </c>
      <c r="F1230" s="993" t="s">
        <v>917</v>
      </c>
      <c r="G1230" s="992" t="s">
        <v>655</v>
      </c>
      <c r="H1230" s="569"/>
    </row>
    <row r="1231" spans="1:8" ht="16.5" x14ac:dyDescent="0.25">
      <c r="A1231" s="990">
        <v>7</v>
      </c>
      <c r="B1231" s="990" t="s">
        <v>42</v>
      </c>
      <c r="C1231" s="990" t="s">
        <v>200</v>
      </c>
      <c r="D1231" s="990">
        <v>5</v>
      </c>
      <c r="E1231" s="993" t="s">
        <v>917</v>
      </c>
      <c r="F1231" s="993" t="s">
        <v>917</v>
      </c>
      <c r="G1231" s="992" t="s">
        <v>655</v>
      </c>
      <c r="H1231" s="569"/>
    </row>
    <row r="1232" spans="1:8" ht="16.5" x14ac:dyDescent="0.25">
      <c r="A1232" s="990">
        <v>7</v>
      </c>
      <c r="B1232" s="990" t="s">
        <v>42</v>
      </c>
      <c r="C1232" s="990" t="s">
        <v>203</v>
      </c>
      <c r="D1232" s="990">
        <v>12</v>
      </c>
      <c r="E1232" s="993" t="s">
        <v>917</v>
      </c>
      <c r="F1232" s="993" t="s">
        <v>917</v>
      </c>
      <c r="G1232" s="992" t="s">
        <v>655</v>
      </c>
      <c r="H1232" s="569"/>
    </row>
    <row r="1233" spans="1:8" ht="16.5" customHeight="1" x14ac:dyDescent="0.25">
      <c r="A1233" s="990">
        <v>7</v>
      </c>
      <c r="B1233" s="990" t="s">
        <v>49</v>
      </c>
      <c r="C1233" s="990" t="s">
        <v>191</v>
      </c>
      <c r="D1233" s="993" t="s">
        <v>917</v>
      </c>
      <c r="E1233" s="993" t="s">
        <v>917</v>
      </c>
      <c r="F1233" s="993" t="s">
        <v>917</v>
      </c>
      <c r="G1233" s="992" t="s">
        <v>658</v>
      </c>
      <c r="H1233" s="569"/>
    </row>
    <row r="1234" spans="1:8" ht="16.5" x14ac:dyDescent="0.25">
      <c r="A1234" s="990">
        <v>7</v>
      </c>
      <c r="B1234" s="990" t="s">
        <v>49</v>
      </c>
      <c r="C1234" s="990" t="s">
        <v>190</v>
      </c>
      <c r="D1234" s="990">
        <v>8</v>
      </c>
      <c r="E1234" s="991">
        <v>3526.29</v>
      </c>
      <c r="F1234" s="990" t="s">
        <v>656</v>
      </c>
      <c r="G1234" s="992" t="s">
        <v>658</v>
      </c>
      <c r="H1234" s="569"/>
    </row>
    <row r="1235" spans="1:8" ht="16.5" x14ac:dyDescent="0.25">
      <c r="A1235" s="990">
        <v>7</v>
      </c>
      <c r="B1235" s="990" t="s">
        <v>49</v>
      </c>
      <c r="C1235" s="990" t="s">
        <v>189</v>
      </c>
      <c r="D1235" s="990">
        <v>5</v>
      </c>
      <c r="E1235" s="991">
        <v>1077.97</v>
      </c>
      <c r="F1235" s="990" t="s">
        <v>657</v>
      </c>
      <c r="G1235" s="992" t="s">
        <v>658</v>
      </c>
      <c r="H1235" s="569"/>
    </row>
    <row r="1236" spans="1:8" ht="16.5" x14ac:dyDescent="0.25">
      <c r="A1236" s="990">
        <v>7</v>
      </c>
      <c r="B1236" s="990" t="s">
        <v>49</v>
      </c>
      <c r="C1236" s="990" t="s">
        <v>193</v>
      </c>
      <c r="D1236" s="993" t="s">
        <v>917</v>
      </c>
      <c r="E1236" s="993" t="s">
        <v>917</v>
      </c>
      <c r="F1236" s="993" t="s">
        <v>917</v>
      </c>
      <c r="G1236" s="992" t="s">
        <v>658</v>
      </c>
      <c r="H1236" s="569"/>
    </row>
    <row r="1237" spans="1:8" ht="16.5" x14ac:dyDescent="0.25">
      <c r="A1237" s="990">
        <v>7</v>
      </c>
      <c r="B1237" s="990" t="s">
        <v>49</v>
      </c>
      <c r="C1237" s="990" t="s">
        <v>243</v>
      </c>
      <c r="D1237" s="993" t="s">
        <v>917</v>
      </c>
      <c r="E1237" s="993" t="s">
        <v>917</v>
      </c>
      <c r="F1237" s="993" t="s">
        <v>917</v>
      </c>
      <c r="G1237" s="992" t="s">
        <v>658</v>
      </c>
      <c r="H1237" s="569"/>
    </row>
    <row r="1238" spans="1:8" ht="16.5" x14ac:dyDescent="0.25">
      <c r="A1238" s="990">
        <v>7</v>
      </c>
      <c r="B1238" s="990" t="s">
        <v>49</v>
      </c>
      <c r="C1238" s="990" t="s">
        <v>200</v>
      </c>
      <c r="D1238" s="990">
        <v>23</v>
      </c>
      <c r="E1238" s="993" t="s">
        <v>917</v>
      </c>
      <c r="F1238" s="993" t="s">
        <v>917</v>
      </c>
      <c r="G1238" s="992" t="s">
        <v>658</v>
      </c>
      <c r="H1238" s="569"/>
    </row>
    <row r="1239" spans="1:8" ht="16.5" x14ac:dyDescent="0.25">
      <c r="A1239" s="990">
        <v>7</v>
      </c>
      <c r="B1239" s="990" t="s">
        <v>49</v>
      </c>
      <c r="C1239" s="990" t="s">
        <v>203</v>
      </c>
      <c r="D1239" s="990">
        <v>85</v>
      </c>
      <c r="E1239" s="993" t="s">
        <v>917</v>
      </c>
      <c r="F1239" s="993" t="s">
        <v>917</v>
      </c>
      <c r="G1239" s="992" t="s">
        <v>658</v>
      </c>
      <c r="H1239" s="569"/>
    </row>
    <row r="1240" spans="1:8" ht="16.5" customHeight="1" x14ac:dyDescent="0.25">
      <c r="A1240" s="990">
        <v>7</v>
      </c>
      <c r="B1240" s="990" t="s">
        <v>56</v>
      </c>
      <c r="C1240" s="990" t="s">
        <v>191</v>
      </c>
      <c r="D1240" s="993" t="s">
        <v>917</v>
      </c>
      <c r="E1240" s="993" t="s">
        <v>917</v>
      </c>
      <c r="F1240" s="993" t="s">
        <v>917</v>
      </c>
      <c r="G1240" s="992" t="s">
        <v>659</v>
      </c>
      <c r="H1240" s="569"/>
    </row>
    <row r="1241" spans="1:8" ht="16.5" x14ac:dyDescent="0.25">
      <c r="A1241" s="990">
        <v>7</v>
      </c>
      <c r="B1241" s="990" t="s">
        <v>56</v>
      </c>
      <c r="C1241" s="990" t="s">
        <v>190</v>
      </c>
      <c r="D1241" s="990">
        <v>7</v>
      </c>
      <c r="E1241" s="991">
        <v>736</v>
      </c>
      <c r="F1241" s="990" t="s">
        <v>660</v>
      </c>
      <c r="G1241" s="992" t="s">
        <v>659</v>
      </c>
      <c r="H1241" s="569"/>
    </row>
    <row r="1242" spans="1:8" ht="16.5" x14ac:dyDescent="0.25">
      <c r="A1242" s="990">
        <v>7</v>
      </c>
      <c r="B1242" s="990" t="s">
        <v>56</v>
      </c>
      <c r="C1242" s="990" t="s">
        <v>189</v>
      </c>
      <c r="D1242" s="990">
        <v>6</v>
      </c>
      <c r="E1242" s="991">
        <v>831.91000000000008</v>
      </c>
      <c r="F1242" s="990" t="s">
        <v>661</v>
      </c>
      <c r="G1242" s="992" t="s">
        <v>659</v>
      </c>
      <c r="H1242" s="569"/>
    </row>
    <row r="1243" spans="1:8" ht="16.5" x14ac:dyDescent="0.25">
      <c r="A1243" s="990">
        <v>7</v>
      </c>
      <c r="B1243" s="990" t="s">
        <v>56</v>
      </c>
      <c r="C1243" s="990" t="s">
        <v>193</v>
      </c>
      <c r="D1243" s="993" t="s">
        <v>917</v>
      </c>
      <c r="E1243" s="993" t="s">
        <v>917</v>
      </c>
      <c r="F1243" s="993" t="s">
        <v>917</v>
      </c>
      <c r="G1243" s="992" t="s">
        <v>659</v>
      </c>
      <c r="H1243" s="569"/>
    </row>
    <row r="1244" spans="1:8" ht="16.5" x14ac:dyDescent="0.25">
      <c r="A1244" s="990">
        <v>7</v>
      </c>
      <c r="B1244" s="990" t="s">
        <v>56</v>
      </c>
      <c r="C1244" s="990" t="s">
        <v>243</v>
      </c>
      <c r="D1244" s="993" t="s">
        <v>917</v>
      </c>
      <c r="E1244" s="993" t="s">
        <v>917</v>
      </c>
      <c r="F1244" s="993" t="s">
        <v>917</v>
      </c>
      <c r="G1244" s="992" t="s">
        <v>659</v>
      </c>
      <c r="H1244" s="569"/>
    </row>
    <row r="1245" spans="1:8" ht="16.5" x14ac:dyDescent="0.25">
      <c r="A1245" s="990">
        <v>7</v>
      </c>
      <c r="B1245" s="990" t="s">
        <v>56</v>
      </c>
      <c r="C1245" s="990" t="s">
        <v>200</v>
      </c>
      <c r="D1245" s="990">
        <v>13</v>
      </c>
      <c r="E1245" s="993" t="s">
        <v>917</v>
      </c>
      <c r="F1245" s="993" t="s">
        <v>917</v>
      </c>
      <c r="G1245" s="992" t="s">
        <v>659</v>
      </c>
      <c r="H1245" s="569"/>
    </row>
    <row r="1246" spans="1:8" ht="16.5" x14ac:dyDescent="0.25">
      <c r="A1246" s="990">
        <v>7</v>
      </c>
      <c r="B1246" s="990" t="s">
        <v>56</v>
      </c>
      <c r="C1246" s="990" t="s">
        <v>203</v>
      </c>
      <c r="D1246" s="990">
        <v>40</v>
      </c>
      <c r="E1246" s="993" t="s">
        <v>917</v>
      </c>
      <c r="F1246" s="993" t="s">
        <v>917</v>
      </c>
      <c r="G1246" s="992" t="s">
        <v>659</v>
      </c>
      <c r="H1246" s="569"/>
    </row>
    <row r="1247" spans="1:8" ht="16.5" customHeight="1" x14ac:dyDescent="0.25">
      <c r="A1247" s="990">
        <v>7</v>
      </c>
      <c r="B1247" s="990" t="s">
        <v>662</v>
      </c>
      <c r="C1247" s="990" t="s">
        <v>191</v>
      </c>
      <c r="D1247" s="993" t="s">
        <v>917</v>
      </c>
      <c r="E1247" s="993" t="s">
        <v>917</v>
      </c>
      <c r="F1247" s="993" t="s">
        <v>917</v>
      </c>
      <c r="G1247" s="992" t="s">
        <v>665</v>
      </c>
      <c r="H1247" s="569"/>
    </row>
    <row r="1248" spans="1:8" ht="16.5" x14ac:dyDescent="0.25">
      <c r="A1248" s="990">
        <v>7</v>
      </c>
      <c r="B1248" s="990" t="s">
        <v>662</v>
      </c>
      <c r="C1248" s="990" t="s">
        <v>190</v>
      </c>
      <c r="D1248" s="990">
        <v>6</v>
      </c>
      <c r="E1248" s="991">
        <v>460.95000000000005</v>
      </c>
      <c r="F1248" s="990" t="s">
        <v>663</v>
      </c>
      <c r="G1248" s="992" t="s">
        <v>665</v>
      </c>
      <c r="H1248" s="569"/>
    </row>
    <row r="1249" spans="1:8" ht="16.5" x14ac:dyDescent="0.25">
      <c r="A1249" s="990">
        <v>7</v>
      </c>
      <c r="B1249" s="990" t="s">
        <v>662</v>
      </c>
      <c r="C1249" s="990" t="s">
        <v>189</v>
      </c>
      <c r="D1249" s="990">
        <v>2</v>
      </c>
      <c r="E1249" s="991">
        <v>100.54</v>
      </c>
      <c r="F1249" s="990" t="s">
        <v>664</v>
      </c>
      <c r="G1249" s="992" t="s">
        <v>665</v>
      </c>
      <c r="H1249" s="569"/>
    </row>
    <row r="1250" spans="1:8" ht="16.5" x14ac:dyDescent="0.25">
      <c r="A1250" s="990">
        <v>7</v>
      </c>
      <c r="B1250" s="990" t="s">
        <v>662</v>
      </c>
      <c r="C1250" s="990" t="s">
        <v>193</v>
      </c>
      <c r="D1250" s="993" t="s">
        <v>917</v>
      </c>
      <c r="E1250" s="993" t="s">
        <v>917</v>
      </c>
      <c r="F1250" s="993" t="s">
        <v>917</v>
      </c>
      <c r="G1250" s="992" t="s">
        <v>665</v>
      </c>
      <c r="H1250" s="569"/>
    </row>
    <row r="1251" spans="1:8" ht="16.5" x14ac:dyDescent="0.25">
      <c r="A1251" s="990">
        <v>7</v>
      </c>
      <c r="B1251" s="990" t="s">
        <v>662</v>
      </c>
      <c r="C1251" s="990" t="s">
        <v>282</v>
      </c>
      <c r="D1251" s="990">
        <v>1</v>
      </c>
      <c r="E1251" s="991">
        <v>174.82</v>
      </c>
      <c r="F1251" s="990">
        <v>16</v>
      </c>
      <c r="G1251" s="992" t="s">
        <v>665</v>
      </c>
      <c r="H1251" s="569"/>
    </row>
    <row r="1252" spans="1:8" ht="16.5" x14ac:dyDescent="0.25">
      <c r="A1252" s="990">
        <v>7</v>
      </c>
      <c r="B1252" s="990" t="s">
        <v>662</v>
      </c>
      <c r="C1252" s="990" t="s">
        <v>243</v>
      </c>
      <c r="D1252" s="993" t="s">
        <v>917</v>
      </c>
      <c r="E1252" s="993" t="s">
        <v>917</v>
      </c>
      <c r="F1252" s="993" t="s">
        <v>917</v>
      </c>
      <c r="G1252" s="992" t="s">
        <v>665</v>
      </c>
      <c r="H1252" s="569"/>
    </row>
    <row r="1253" spans="1:8" ht="16.5" x14ac:dyDescent="0.25">
      <c r="A1253" s="990">
        <v>7</v>
      </c>
      <c r="B1253" s="990" t="s">
        <v>662</v>
      </c>
      <c r="C1253" s="990" t="s">
        <v>200</v>
      </c>
      <c r="D1253" s="990">
        <v>6</v>
      </c>
      <c r="E1253" s="993" t="s">
        <v>917</v>
      </c>
      <c r="F1253" s="993" t="s">
        <v>917</v>
      </c>
      <c r="G1253" s="992" t="s">
        <v>665</v>
      </c>
      <c r="H1253" s="569"/>
    </row>
    <row r="1254" spans="1:8" ht="16.5" x14ac:dyDescent="0.25">
      <c r="A1254" s="990">
        <v>7</v>
      </c>
      <c r="B1254" s="990" t="s">
        <v>662</v>
      </c>
      <c r="C1254" s="990" t="s">
        <v>203</v>
      </c>
      <c r="D1254" s="990">
        <v>17</v>
      </c>
      <c r="E1254" s="993" t="s">
        <v>917</v>
      </c>
      <c r="F1254" s="993" t="s">
        <v>917</v>
      </c>
      <c r="G1254" s="992" t="s">
        <v>665</v>
      </c>
      <c r="H1254" s="569"/>
    </row>
    <row r="1255" spans="1:8" ht="16.5" customHeight="1" x14ac:dyDescent="0.25">
      <c r="A1255" s="990">
        <v>7</v>
      </c>
      <c r="B1255" s="990" t="s">
        <v>67</v>
      </c>
      <c r="C1255" s="990" t="s">
        <v>191</v>
      </c>
      <c r="D1255" s="993" t="s">
        <v>917</v>
      </c>
      <c r="E1255" s="993" t="s">
        <v>917</v>
      </c>
      <c r="F1255" s="993" t="s">
        <v>917</v>
      </c>
      <c r="G1255" s="992" t="s">
        <v>666</v>
      </c>
      <c r="H1255" s="569"/>
    </row>
    <row r="1256" spans="1:8" ht="49.5" x14ac:dyDescent="0.25">
      <c r="A1256" s="990">
        <v>7</v>
      </c>
      <c r="B1256" s="990" t="s">
        <v>67</v>
      </c>
      <c r="C1256" s="990" t="s">
        <v>190</v>
      </c>
      <c r="D1256" s="990">
        <v>21</v>
      </c>
      <c r="E1256" s="991">
        <v>8001.38</v>
      </c>
      <c r="F1256" s="990" t="s">
        <v>667</v>
      </c>
      <c r="G1256" s="992" t="s">
        <v>666</v>
      </c>
      <c r="H1256" s="569"/>
    </row>
    <row r="1257" spans="1:8" ht="49.5" x14ac:dyDescent="0.25">
      <c r="A1257" s="990">
        <v>7</v>
      </c>
      <c r="B1257" s="990" t="s">
        <v>67</v>
      </c>
      <c r="C1257" s="990" t="s">
        <v>189</v>
      </c>
      <c r="D1257" s="990">
        <v>15</v>
      </c>
      <c r="E1257" s="991">
        <v>4698.26</v>
      </c>
      <c r="F1257" s="990" t="s">
        <v>668</v>
      </c>
      <c r="G1257" s="992" t="s">
        <v>666</v>
      </c>
      <c r="H1257" s="569"/>
    </row>
    <row r="1258" spans="1:8" ht="16.5" x14ac:dyDescent="0.25">
      <c r="A1258" s="990">
        <v>7</v>
      </c>
      <c r="B1258" s="990" t="s">
        <v>67</v>
      </c>
      <c r="C1258" s="990" t="s">
        <v>193</v>
      </c>
      <c r="D1258" s="993" t="s">
        <v>917</v>
      </c>
      <c r="E1258" s="993" t="s">
        <v>917</v>
      </c>
      <c r="F1258" s="993" t="s">
        <v>917</v>
      </c>
      <c r="G1258" s="992" t="s">
        <v>666</v>
      </c>
      <c r="H1258" s="569"/>
    </row>
    <row r="1259" spans="1:8" ht="16.5" x14ac:dyDescent="0.25">
      <c r="A1259" s="990">
        <v>7</v>
      </c>
      <c r="B1259" s="990" t="s">
        <v>67</v>
      </c>
      <c r="C1259" s="990" t="s">
        <v>282</v>
      </c>
      <c r="D1259" s="990">
        <v>1</v>
      </c>
      <c r="E1259" s="991">
        <v>543.71</v>
      </c>
      <c r="F1259" s="990">
        <v>16</v>
      </c>
      <c r="G1259" s="992" t="s">
        <v>666</v>
      </c>
      <c r="H1259" s="569"/>
    </row>
    <row r="1260" spans="1:8" ht="16.5" x14ac:dyDescent="0.25">
      <c r="A1260" s="990">
        <v>7</v>
      </c>
      <c r="B1260" s="990" t="s">
        <v>67</v>
      </c>
      <c r="C1260" s="990" t="s">
        <v>243</v>
      </c>
      <c r="D1260" s="993" t="s">
        <v>917</v>
      </c>
      <c r="E1260" s="993" t="s">
        <v>917</v>
      </c>
      <c r="F1260" s="993" t="s">
        <v>917</v>
      </c>
      <c r="G1260" s="992" t="s">
        <v>666</v>
      </c>
      <c r="H1260" s="569"/>
    </row>
    <row r="1261" spans="1:8" ht="16.5" x14ac:dyDescent="0.25">
      <c r="A1261" s="990">
        <v>7</v>
      </c>
      <c r="B1261" s="990" t="s">
        <v>67</v>
      </c>
      <c r="C1261" s="990" t="s">
        <v>200</v>
      </c>
      <c r="D1261" s="990">
        <v>63</v>
      </c>
      <c r="E1261" s="993" t="s">
        <v>917</v>
      </c>
      <c r="F1261" s="993" t="s">
        <v>917</v>
      </c>
      <c r="G1261" s="992" t="s">
        <v>666</v>
      </c>
      <c r="H1261" s="569"/>
    </row>
    <row r="1262" spans="1:8" ht="16.5" x14ac:dyDescent="0.25">
      <c r="A1262" s="990">
        <v>7</v>
      </c>
      <c r="B1262" s="990" t="s">
        <v>67</v>
      </c>
      <c r="C1262" s="990" t="s">
        <v>203</v>
      </c>
      <c r="D1262" s="990">
        <v>210</v>
      </c>
      <c r="E1262" s="993" t="s">
        <v>917</v>
      </c>
      <c r="F1262" s="993" t="s">
        <v>917</v>
      </c>
      <c r="G1262" s="992" t="s">
        <v>666</v>
      </c>
      <c r="H1262" s="569"/>
    </row>
    <row r="1263" spans="1:8" ht="16.5" customHeight="1" x14ac:dyDescent="0.25">
      <c r="A1263" s="990">
        <v>7</v>
      </c>
      <c r="B1263" s="990" t="s">
        <v>73</v>
      </c>
      <c r="C1263" s="990" t="s">
        <v>191</v>
      </c>
      <c r="D1263" s="993" t="s">
        <v>917</v>
      </c>
      <c r="E1263" s="993" t="s">
        <v>917</v>
      </c>
      <c r="F1263" s="993" t="s">
        <v>917</v>
      </c>
      <c r="G1263" s="992" t="s">
        <v>669</v>
      </c>
      <c r="H1263" s="569"/>
    </row>
    <row r="1264" spans="1:8" ht="16.5" x14ac:dyDescent="0.25">
      <c r="A1264" s="990">
        <v>7</v>
      </c>
      <c r="B1264" s="990" t="s">
        <v>73</v>
      </c>
      <c r="C1264" s="990" t="s">
        <v>190</v>
      </c>
      <c r="D1264" s="990">
        <v>6</v>
      </c>
      <c r="E1264" s="991">
        <v>1172.49</v>
      </c>
      <c r="F1264" s="990" t="s">
        <v>670</v>
      </c>
      <c r="G1264" s="992" t="s">
        <v>669</v>
      </c>
      <c r="H1264" s="569"/>
    </row>
    <row r="1265" spans="1:8" ht="16.5" x14ac:dyDescent="0.25">
      <c r="A1265" s="990">
        <v>7</v>
      </c>
      <c r="B1265" s="990" t="s">
        <v>73</v>
      </c>
      <c r="C1265" s="990" t="s">
        <v>189</v>
      </c>
      <c r="D1265" s="990">
        <v>4</v>
      </c>
      <c r="E1265" s="991">
        <v>693.92</v>
      </c>
      <c r="F1265" s="990" t="s">
        <v>671</v>
      </c>
      <c r="G1265" s="992" t="s">
        <v>669</v>
      </c>
      <c r="H1265" s="569"/>
    </row>
    <row r="1266" spans="1:8" ht="16.5" x14ac:dyDescent="0.25">
      <c r="A1266" s="990">
        <v>7</v>
      </c>
      <c r="B1266" s="990" t="s">
        <v>73</v>
      </c>
      <c r="C1266" s="990" t="s">
        <v>193</v>
      </c>
      <c r="D1266" s="993" t="s">
        <v>917</v>
      </c>
      <c r="E1266" s="993" t="s">
        <v>917</v>
      </c>
      <c r="F1266" s="993" t="s">
        <v>917</v>
      </c>
      <c r="G1266" s="992" t="s">
        <v>669</v>
      </c>
      <c r="H1266" s="569"/>
    </row>
    <row r="1267" spans="1:8" ht="16.5" x14ac:dyDescent="0.25">
      <c r="A1267" s="990">
        <v>7</v>
      </c>
      <c r="B1267" s="990" t="s">
        <v>73</v>
      </c>
      <c r="C1267" s="990" t="s">
        <v>243</v>
      </c>
      <c r="D1267" s="993" t="s">
        <v>917</v>
      </c>
      <c r="E1267" s="993" t="s">
        <v>917</v>
      </c>
      <c r="F1267" s="993" t="s">
        <v>917</v>
      </c>
      <c r="G1267" s="992" t="s">
        <v>669</v>
      </c>
      <c r="H1267" s="569"/>
    </row>
    <row r="1268" spans="1:8" ht="16.5" x14ac:dyDescent="0.25">
      <c r="A1268" s="990">
        <v>7</v>
      </c>
      <c r="B1268" s="990" t="s">
        <v>73</v>
      </c>
      <c r="C1268" s="990" t="s">
        <v>200</v>
      </c>
      <c r="D1268" s="990">
        <v>10</v>
      </c>
      <c r="E1268" s="993" t="s">
        <v>917</v>
      </c>
      <c r="F1268" s="993" t="s">
        <v>917</v>
      </c>
      <c r="G1268" s="992" t="s">
        <v>669</v>
      </c>
      <c r="H1268" s="569"/>
    </row>
    <row r="1269" spans="1:8" ht="16.5" x14ac:dyDescent="0.25">
      <c r="A1269" s="990">
        <v>7</v>
      </c>
      <c r="B1269" s="990" t="s">
        <v>73</v>
      </c>
      <c r="C1269" s="990" t="s">
        <v>203</v>
      </c>
      <c r="D1269" s="990">
        <v>41</v>
      </c>
      <c r="E1269" s="993" t="s">
        <v>917</v>
      </c>
      <c r="F1269" s="993" t="s">
        <v>917</v>
      </c>
      <c r="G1269" s="992" t="s">
        <v>669</v>
      </c>
      <c r="H1269" s="569"/>
    </row>
    <row r="1270" spans="1:8" ht="16.5" customHeight="1" x14ac:dyDescent="0.25">
      <c r="A1270" s="990">
        <v>7</v>
      </c>
      <c r="B1270" s="990" t="s">
        <v>79</v>
      </c>
      <c r="C1270" s="990" t="s">
        <v>191</v>
      </c>
      <c r="D1270" s="993" t="s">
        <v>917</v>
      </c>
      <c r="E1270" s="993" t="s">
        <v>917</v>
      </c>
      <c r="F1270" s="993" t="s">
        <v>917</v>
      </c>
      <c r="G1270" s="992" t="s">
        <v>672</v>
      </c>
      <c r="H1270" s="569"/>
    </row>
    <row r="1271" spans="1:8" ht="16.5" x14ac:dyDescent="0.25">
      <c r="A1271" s="990">
        <v>7</v>
      </c>
      <c r="B1271" s="990" t="s">
        <v>79</v>
      </c>
      <c r="C1271" s="990" t="s">
        <v>190</v>
      </c>
      <c r="D1271" s="990">
        <v>5</v>
      </c>
      <c r="E1271" s="991">
        <v>1736.5900000000001</v>
      </c>
      <c r="F1271" s="990" t="s">
        <v>673</v>
      </c>
      <c r="G1271" s="992" t="s">
        <v>672</v>
      </c>
      <c r="H1271" s="569"/>
    </row>
    <row r="1272" spans="1:8" ht="16.5" x14ac:dyDescent="0.25">
      <c r="A1272" s="990">
        <v>7</v>
      </c>
      <c r="B1272" s="990" t="s">
        <v>79</v>
      </c>
      <c r="C1272" s="990" t="s">
        <v>189</v>
      </c>
      <c r="D1272" s="990">
        <v>7</v>
      </c>
      <c r="E1272" s="991">
        <v>1238.69</v>
      </c>
      <c r="F1272" s="990" t="s">
        <v>674</v>
      </c>
      <c r="G1272" s="992" t="s">
        <v>672</v>
      </c>
      <c r="H1272" s="569"/>
    </row>
    <row r="1273" spans="1:8" ht="16.5" x14ac:dyDescent="0.25">
      <c r="A1273" s="990">
        <v>7</v>
      </c>
      <c r="B1273" s="990" t="s">
        <v>79</v>
      </c>
      <c r="C1273" s="990" t="s">
        <v>193</v>
      </c>
      <c r="D1273" s="993" t="s">
        <v>917</v>
      </c>
      <c r="E1273" s="993" t="s">
        <v>917</v>
      </c>
      <c r="F1273" s="993" t="s">
        <v>917</v>
      </c>
      <c r="G1273" s="992" t="s">
        <v>672</v>
      </c>
      <c r="H1273" s="569"/>
    </row>
    <row r="1274" spans="1:8" ht="16.5" x14ac:dyDescent="0.25">
      <c r="A1274" s="990">
        <v>7</v>
      </c>
      <c r="B1274" s="990" t="s">
        <v>79</v>
      </c>
      <c r="C1274" s="990" t="s">
        <v>243</v>
      </c>
      <c r="D1274" s="993" t="s">
        <v>917</v>
      </c>
      <c r="E1274" s="993" t="s">
        <v>917</v>
      </c>
      <c r="F1274" s="993" t="s">
        <v>917</v>
      </c>
      <c r="G1274" s="992" t="s">
        <v>672</v>
      </c>
      <c r="H1274" s="569"/>
    </row>
    <row r="1275" spans="1:8" ht="16.5" x14ac:dyDescent="0.25">
      <c r="A1275" s="990">
        <v>7</v>
      </c>
      <c r="B1275" s="990" t="s">
        <v>79</v>
      </c>
      <c r="C1275" s="990" t="s">
        <v>200</v>
      </c>
      <c r="D1275" s="990">
        <v>16</v>
      </c>
      <c r="E1275" s="993" t="s">
        <v>917</v>
      </c>
      <c r="F1275" s="993" t="s">
        <v>917</v>
      </c>
      <c r="G1275" s="992" t="s">
        <v>672</v>
      </c>
      <c r="H1275" s="569"/>
    </row>
    <row r="1276" spans="1:8" ht="16.5" x14ac:dyDescent="0.25">
      <c r="A1276" s="990">
        <v>7</v>
      </c>
      <c r="B1276" s="990" t="s">
        <v>79</v>
      </c>
      <c r="C1276" s="990" t="s">
        <v>203</v>
      </c>
      <c r="D1276" s="990">
        <v>75</v>
      </c>
      <c r="E1276" s="993" t="s">
        <v>917</v>
      </c>
      <c r="F1276" s="993" t="s">
        <v>917</v>
      </c>
      <c r="G1276" s="992" t="s">
        <v>672</v>
      </c>
      <c r="H1276" s="569"/>
    </row>
    <row r="1277" spans="1:8" ht="16.5" customHeight="1" x14ac:dyDescent="0.25">
      <c r="A1277" s="990">
        <v>7</v>
      </c>
      <c r="B1277" s="990" t="s">
        <v>85</v>
      </c>
      <c r="C1277" s="990" t="s">
        <v>191</v>
      </c>
      <c r="D1277" s="993" t="s">
        <v>917</v>
      </c>
      <c r="E1277" s="993" t="s">
        <v>917</v>
      </c>
      <c r="F1277" s="993" t="s">
        <v>917</v>
      </c>
      <c r="G1277" s="992" t="s">
        <v>677</v>
      </c>
      <c r="H1277" s="569"/>
    </row>
    <row r="1278" spans="1:8" ht="16.5" x14ac:dyDescent="0.25">
      <c r="A1278" s="990">
        <v>7</v>
      </c>
      <c r="B1278" s="990" t="s">
        <v>85</v>
      </c>
      <c r="C1278" s="990" t="s">
        <v>190</v>
      </c>
      <c r="D1278" s="990">
        <v>4</v>
      </c>
      <c r="E1278" s="991">
        <v>862.24</v>
      </c>
      <c r="F1278" s="990" t="s">
        <v>675</v>
      </c>
      <c r="G1278" s="992" t="s">
        <v>677</v>
      </c>
      <c r="H1278" s="569"/>
    </row>
    <row r="1279" spans="1:8" ht="16.5" x14ac:dyDescent="0.25">
      <c r="A1279" s="990">
        <v>7</v>
      </c>
      <c r="B1279" s="990" t="s">
        <v>85</v>
      </c>
      <c r="C1279" s="990" t="s">
        <v>189</v>
      </c>
      <c r="D1279" s="990">
        <v>4</v>
      </c>
      <c r="E1279" s="991">
        <v>753.86</v>
      </c>
      <c r="F1279" s="990" t="s">
        <v>676</v>
      </c>
      <c r="G1279" s="992" t="s">
        <v>677</v>
      </c>
      <c r="H1279" s="569"/>
    </row>
    <row r="1280" spans="1:8" ht="16.5" x14ac:dyDescent="0.25">
      <c r="A1280" s="990">
        <v>7</v>
      </c>
      <c r="B1280" s="990" t="s">
        <v>85</v>
      </c>
      <c r="C1280" s="990" t="s">
        <v>193</v>
      </c>
      <c r="D1280" s="993" t="s">
        <v>917</v>
      </c>
      <c r="E1280" s="993" t="s">
        <v>917</v>
      </c>
      <c r="F1280" s="993" t="s">
        <v>917</v>
      </c>
      <c r="G1280" s="992" t="s">
        <v>677</v>
      </c>
      <c r="H1280" s="569"/>
    </row>
    <row r="1281" spans="1:8" ht="16.5" x14ac:dyDescent="0.25">
      <c r="A1281" s="990">
        <v>7</v>
      </c>
      <c r="B1281" s="990" t="s">
        <v>85</v>
      </c>
      <c r="C1281" s="990" t="s">
        <v>243</v>
      </c>
      <c r="D1281" s="993" t="s">
        <v>917</v>
      </c>
      <c r="E1281" s="993" t="s">
        <v>917</v>
      </c>
      <c r="F1281" s="993" t="s">
        <v>917</v>
      </c>
      <c r="G1281" s="992" t="s">
        <v>677</v>
      </c>
      <c r="H1281" s="569"/>
    </row>
    <row r="1282" spans="1:8" ht="16.5" x14ac:dyDescent="0.25">
      <c r="A1282" s="990">
        <v>7</v>
      </c>
      <c r="B1282" s="990" t="s">
        <v>85</v>
      </c>
      <c r="C1282" s="990" t="s">
        <v>200</v>
      </c>
      <c r="D1282" s="990">
        <v>8</v>
      </c>
      <c r="E1282" s="993" t="s">
        <v>917</v>
      </c>
      <c r="F1282" s="993" t="s">
        <v>917</v>
      </c>
      <c r="G1282" s="992" t="s">
        <v>677</v>
      </c>
      <c r="H1282" s="569"/>
    </row>
    <row r="1283" spans="1:8" ht="16.5" x14ac:dyDescent="0.25">
      <c r="A1283" s="990">
        <v>7</v>
      </c>
      <c r="B1283" s="990" t="s">
        <v>85</v>
      </c>
      <c r="C1283" s="990" t="s">
        <v>203</v>
      </c>
      <c r="D1283" s="990">
        <v>30</v>
      </c>
      <c r="E1283" s="993" t="s">
        <v>917</v>
      </c>
      <c r="F1283" s="993" t="s">
        <v>917</v>
      </c>
      <c r="G1283" s="992" t="s">
        <v>677</v>
      </c>
      <c r="H1283" s="569"/>
    </row>
    <row r="1284" spans="1:8" ht="16.5" customHeight="1" x14ac:dyDescent="0.25">
      <c r="A1284" s="990">
        <v>7</v>
      </c>
      <c r="B1284" s="990" t="s">
        <v>90</v>
      </c>
      <c r="C1284" s="990" t="s">
        <v>191</v>
      </c>
      <c r="D1284" s="993" t="s">
        <v>917</v>
      </c>
      <c r="E1284" s="993" t="s">
        <v>917</v>
      </c>
      <c r="F1284" s="993" t="s">
        <v>917</v>
      </c>
      <c r="G1284" s="992" t="s">
        <v>678</v>
      </c>
      <c r="H1284" s="569"/>
    </row>
    <row r="1285" spans="1:8" ht="16.5" x14ac:dyDescent="0.25">
      <c r="A1285" s="990">
        <v>7</v>
      </c>
      <c r="B1285" s="990" t="s">
        <v>90</v>
      </c>
      <c r="C1285" s="990" t="s">
        <v>190</v>
      </c>
      <c r="D1285" s="990">
        <v>4</v>
      </c>
      <c r="E1285" s="991">
        <v>850.22</v>
      </c>
      <c r="F1285" s="990" t="s">
        <v>679</v>
      </c>
      <c r="G1285" s="992" t="s">
        <v>678</v>
      </c>
      <c r="H1285" s="569"/>
    </row>
    <row r="1286" spans="1:8" ht="16.5" x14ac:dyDescent="0.25">
      <c r="A1286" s="990">
        <v>7</v>
      </c>
      <c r="B1286" s="990" t="s">
        <v>90</v>
      </c>
      <c r="C1286" s="990" t="s">
        <v>189</v>
      </c>
      <c r="D1286" s="990">
        <v>5</v>
      </c>
      <c r="E1286" s="991">
        <v>1300.0300000000002</v>
      </c>
      <c r="F1286" s="990" t="s">
        <v>680</v>
      </c>
      <c r="G1286" s="992" t="s">
        <v>678</v>
      </c>
      <c r="H1286" s="569"/>
    </row>
    <row r="1287" spans="1:8" ht="16.5" x14ac:dyDescent="0.25">
      <c r="A1287" s="990">
        <v>7</v>
      </c>
      <c r="B1287" s="990" t="s">
        <v>90</v>
      </c>
      <c r="C1287" s="990" t="s">
        <v>193</v>
      </c>
      <c r="D1287" s="993" t="s">
        <v>917</v>
      </c>
      <c r="E1287" s="993" t="s">
        <v>917</v>
      </c>
      <c r="F1287" s="993" t="s">
        <v>917</v>
      </c>
      <c r="G1287" s="992" t="s">
        <v>678</v>
      </c>
      <c r="H1287" s="569"/>
    </row>
    <row r="1288" spans="1:8" ht="16.5" x14ac:dyDescent="0.25">
      <c r="A1288" s="990">
        <v>7</v>
      </c>
      <c r="B1288" s="990" t="s">
        <v>90</v>
      </c>
      <c r="C1288" s="990" t="s">
        <v>243</v>
      </c>
      <c r="D1288" s="990">
        <v>1</v>
      </c>
      <c r="E1288" s="991">
        <v>98.16</v>
      </c>
      <c r="F1288" s="993" t="s">
        <v>917</v>
      </c>
      <c r="G1288" s="992" t="s">
        <v>678</v>
      </c>
      <c r="H1288" s="569"/>
    </row>
    <row r="1289" spans="1:8" ht="16.5" x14ac:dyDescent="0.25">
      <c r="A1289" s="990">
        <v>7</v>
      </c>
      <c r="B1289" s="990" t="s">
        <v>90</v>
      </c>
      <c r="C1289" s="990" t="s">
        <v>200</v>
      </c>
      <c r="D1289" s="990">
        <v>10</v>
      </c>
      <c r="E1289" s="993" t="s">
        <v>917</v>
      </c>
      <c r="F1289" s="993" t="s">
        <v>917</v>
      </c>
      <c r="G1289" s="992" t="s">
        <v>678</v>
      </c>
      <c r="H1289" s="569"/>
    </row>
    <row r="1290" spans="1:8" ht="16.5" x14ac:dyDescent="0.25">
      <c r="A1290" s="990">
        <v>7</v>
      </c>
      <c r="B1290" s="990" t="s">
        <v>90</v>
      </c>
      <c r="C1290" s="990" t="s">
        <v>203</v>
      </c>
      <c r="D1290" s="990">
        <v>31</v>
      </c>
      <c r="E1290" s="993" t="s">
        <v>917</v>
      </c>
      <c r="F1290" s="993" t="s">
        <v>917</v>
      </c>
      <c r="G1290" s="992" t="s">
        <v>678</v>
      </c>
      <c r="H1290" s="569"/>
    </row>
    <row r="1291" spans="1:8" ht="16.5" customHeight="1" x14ac:dyDescent="0.25">
      <c r="A1291" s="990">
        <v>7</v>
      </c>
      <c r="B1291" s="990" t="s">
        <v>95</v>
      </c>
      <c r="C1291" s="990" t="s">
        <v>191</v>
      </c>
      <c r="D1291" s="993" t="s">
        <v>917</v>
      </c>
      <c r="E1291" s="993" t="s">
        <v>917</v>
      </c>
      <c r="F1291" s="993" t="s">
        <v>917</v>
      </c>
      <c r="G1291" s="992" t="s">
        <v>681</v>
      </c>
      <c r="H1291" s="569"/>
    </row>
    <row r="1292" spans="1:8" ht="16.5" x14ac:dyDescent="0.25">
      <c r="A1292" s="990">
        <v>7</v>
      </c>
      <c r="B1292" s="990" t="s">
        <v>95</v>
      </c>
      <c r="C1292" s="990" t="s">
        <v>190</v>
      </c>
      <c r="D1292" s="990">
        <v>5</v>
      </c>
      <c r="E1292" s="991">
        <v>611.64</v>
      </c>
      <c r="F1292" s="990" t="s">
        <v>682</v>
      </c>
      <c r="G1292" s="992" t="s">
        <v>681</v>
      </c>
      <c r="H1292" s="569"/>
    </row>
    <row r="1293" spans="1:8" ht="16.5" x14ac:dyDescent="0.25">
      <c r="A1293" s="990">
        <v>7</v>
      </c>
      <c r="B1293" s="990" t="s">
        <v>95</v>
      </c>
      <c r="C1293" s="990" t="s">
        <v>189</v>
      </c>
      <c r="D1293" s="990">
        <v>5</v>
      </c>
      <c r="E1293" s="991">
        <v>278.95999999999998</v>
      </c>
      <c r="F1293" s="990" t="s">
        <v>683</v>
      </c>
      <c r="G1293" s="992" t="s">
        <v>681</v>
      </c>
      <c r="H1293" s="569"/>
    </row>
    <row r="1294" spans="1:8" ht="16.5" x14ac:dyDescent="0.25">
      <c r="A1294" s="990">
        <v>7</v>
      </c>
      <c r="B1294" s="990" t="s">
        <v>95</v>
      </c>
      <c r="C1294" s="990" t="s">
        <v>193</v>
      </c>
      <c r="D1294" s="993" t="s">
        <v>917</v>
      </c>
      <c r="E1294" s="993" t="s">
        <v>917</v>
      </c>
      <c r="F1294" s="993" t="s">
        <v>917</v>
      </c>
      <c r="G1294" s="992" t="s">
        <v>681</v>
      </c>
      <c r="H1294" s="569"/>
    </row>
    <row r="1295" spans="1:8" ht="16.5" x14ac:dyDescent="0.25">
      <c r="A1295" s="990">
        <v>7</v>
      </c>
      <c r="B1295" s="990" t="s">
        <v>95</v>
      </c>
      <c r="C1295" s="990" t="s">
        <v>243</v>
      </c>
      <c r="D1295" s="993" t="s">
        <v>917</v>
      </c>
      <c r="E1295" s="993" t="s">
        <v>917</v>
      </c>
      <c r="F1295" s="993" t="s">
        <v>917</v>
      </c>
      <c r="G1295" s="992" t="s">
        <v>681</v>
      </c>
      <c r="H1295" s="569"/>
    </row>
    <row r="1296" spans="1:8" ht="16.5" x14ac:dyDescent="0.25">
      <c r="A1296" s="990">
        <v>7</v>
      </c>
      <c r="B1296" s="990" t="s">
        <v>95</v>
      </c>
      <c r="C1296" s="990" t="s">
        <v>200</v>
      </c>
      <c r="D1296" s="990">
        <v>14</v>
      </c>
      <c r="E1296" s="993" t="s">
        <v>917</v>
      </c>
      <c r="F1296" s="993" t="s">
        <v>917</v>
      </c>
      <c r="G1296" s="992" t="s">
        <v>681</v>
      </c>
      <c r="H1296" s="569"/>
    </row>
    <row r="1297" spans="1:8" ht="16.5" x14ac:dyDescent="0.25">
      <c r="A1297" s="990">
        <v>7</v>
      </c>
      <c r="B1297" s="990" t="s">
        <v>95</v>
      </c>
      <c r="C1297" s="990" t="s">
        <v>203</v>
      </c>
      <c r="D1297" s="990">
        <v>27</v>
      </c>
      <c r="E1297" s="993" t="s">
        <v>917</v>
      </c>
      <c r="F1297" s="993" t="s">
        <v>917</v>
      </c>
      <c r="G1297" s="992" t="s">
        <v>681</v>
      </c>
      <c r="H1297" s="569"/>
    </row>
    <row r="1298" spans="1:8" ht="16.5" customHeight="1" x14ac:dyDescent="0.25">
      <c r="A1298" s="990">
        <v>7</v>
      </c>
      <c r="B1298" s="990" t="s">
        <v>100</v>
      </c>
      <c r="C1298" s="990" t="s">
        <v>191</v>
      </c>
      <c r="D1298" s="993" t="s">
        <v>917</v>
      </c>
      <c r="E1298" s="993" t="s">
        <v>917</v>
      </c>
      <c r="F1298" s="993" t="s">
        <v>917</v>
      </c>
      <c r="G1298" s="992" t="s">
        <v>684</v>
      </c>
      <c r="H1298" s="569"/>
    </row>
    <row r="1299" spans="1:8" ht="16.5" x14ac:dyDescent="0.25">
      <c r="A1299" s="990">
        <v>7</v>
      </c>
      <c r="B1299" s="990" t="s">
        <v>100</v>
      </c>
      <c r="C1299" s="990" t="s">
        <v>190</v>
      </c>
      <c r="D1299" s="990">
        <v>2</v>
      </c>
      <c r="E1299" s="991">
        <v>487.56</v>
      </c>
      <c r="F1299" s="990" t="s">
        <v>685</v>
      </c>
      <c r="G1299" s="992" t="s">
        <v>684</v>
      </c>
      <c r="H1299" s="569"/>
    </row>
    <row r="1300" spans="1:8" ht="16.5" x14ac:dyDescent="0.25">
      <c r="A1300" s="990">
        <v>7</v>
      </c>
      <c r="B1300" s="990" t="s">
        <v>100</v>
      </c>
      <c r="C1300" s="990" t="s">
        <v>189</v>
      </c>
      <c r="D1300" s="990">
        <v>2</v>
      </c>
      <c r="E1300" s="991">
        <v>154.81</v>
      </c>
      <c r="F1300" s="990" t="s">
        <v>686</v>
      </c>
      <c r="G1300" s="992" t="s">
        <v>684</v>
      </c>
      <c r="H1300" s="569"/>
    </row>
    <row r="1301" spans="1:8" ht="16.5" x14ac:dyDescent="0.25">
      <c r="A1301" s="990">
        <v>7</v>
      </c>
      <c r="B1301" s="990" t="s">
        <v>100</v>
      </c>
      <c r="C1301" s="990" t="s">
        <v>193</v>
      </c>
      <c r="D1301" s="993" t="s">
        <v>917</v>
      </c>
      <c r="E1301" s="993" t="s">
        <v>917</v>
      </c>
      <c r="F1301" s="993" t="s">
        <v>917</v>
      </c>
      <c r="G1301" s="992" t="s">
        <v>684</v>
      </c>
      <c r="H1301" s="569"/>
    </row>
    <row r="1302" spans="1:8" ht="16.5" x14ac:dyDescent="0.25">
      <c r="A1302" s="990">
        <v>7</v>
      </c>
      <c r="B1302" s="990" t="s">
        <v>100</v>
      </c>
      <c r="C1302" s="990" t="s">
        <v>243</v>
      </c>
      <c r="D1302" s="993" t="s">
        <v>917</v>
      </c>
      <c r="E1302" s="993" t="s">
        <v>917</v>
      </c>
      <c r="F1302" s="993" t="s">
        <v>917</v>
      </c>
      <c r="G1302" s="992" t="s">
        <v>684</v>
      </c>
      <c r="H1302" s="569"/>
    </row>
    <row r="1303" spans="1:8" ht="16.5" x14ac:dyDescent="0.25">
      <c r="A1303" s="990">
        <v>7</v>
      </c>
      <c r="B1303" s="990" t="s">
        <v>100</v>
      </c>
      <c r="C1303" s="990" t="s">
        <v>200</v>
      </c>
      <c r="D1303" s="990">
        <v>2</v>
      </c>
      <c r="E1303" s="993" t="s">
        <v>917</v>
      </c>
      <c r="F1303" s="993" t="s">
        <v>917</v>
      </c>
      <c r="G1303" s="992" t="s">
        <v>684</v>
      </c>
      <c r="H1303" s="569"/>
    </row>
    <row r="1304" spans="1:8" ht="16.5" x14ac:dyDescent="0.25">
      <c r="A1304" s="990">
        <v>7</v>
      </c>
      <c r="B1304" s="990" t="s">
        <v>100</v>
      </c>
      <c r="C1304" s="990" t="s">
        <v>203</v>
      </c>
      <c r="D1304" s="990">
        <v>22</v>
      </c>
      <c r="E1304" s="993" t="s">
        <v>917</v>
      </c>
      <c r="F1304" s="993" t="s">
        <v>917</v>
      </c>
      <c r="G1304" s="992" t="s">
        <v>684</v>
      </c>
      <c r="H1304" s="569"/>
    </row>
    <row r="1305" spans="1:8" ht="16.5" customHeight="1" x14ac:dyDescent="0.25">
      <c r="A1305" s="990">
        <v>7</v>
      </c>
      <c r="B1305" s="990" t="s">
        <v>105</v>
      </c>
      <c r="C1305" s="990" t="s">
        <v>191</v>
      </c>
      <c r="D1305" s="993" t="s">
        <v>917</v>
      </c>
      <c r="E1305" s="993" t="s">
        <v>917</v>
      </c>
      <c r="F1305" s="993" t="s">
        <v>917</v>
      </c>
      <c r="G1305" s="992" t="s">
        <v>687</v>
      </c>
      <c r="H1305" s="569"/>
    </row>
    <row r="1306" spans="1:8" ht="16.5" x14ac:dyDescent="0.25">
      <c r="A1306" s="990">
        <v>7</v>
      </c>
      <c r="B1306" s="990" t="s">
        <v>105</v>
      </c>
      <c r="C1306" s="990" t="s">
        <v>190</v>
      </c>
      <c r="D1306" s="993" t="s">
        <v>917</v>
      </c>
      <c r="E1306" s="993" t="s">
        <v>917</v>
      </c>
      <c r="F1306" s="993" t="s">
        <v>917</v>
      </c>
      <c r="G1306" s="992" t="s">
        <v>687</v>
      </c>
      <c r="H1306" s="569"/>
    </row>
    <row r="1307" spans="1:8" ht="16.5" x14ac:dyDescent="0.25">
      <c r="A1307" s="990">
        <v>7</v>
      </c>
      <c r="B1307" s="990" t="s">
        <v>105</v>
      </c>
      <c r="C1307" s="990" t="s">
        <v>189</v>
      </c>
      <c r="D1307" s="993" t="s">
        <v>917</v>
      </c>
      <c r="E1307" s="993" t="s">
        <v>917</v>
      </c>
      <c r="F1307" s="993" t="s">
        <v>917</v>
      </c>
      <c r="G1307" s="992" t="s">
        <v>687</v>
      </c>
      <c r="H1307" s="569"/>
    </row>
    <row r="1308" spans="1:8" ht="16.5" x14ac:dyDescent="0.25">
      <c r="A1308" s="990">
        <v>7</v>
      </c>
      <c r="B1308" s="990" t="s">
        <v>105</v>
      </c>
      <c r="C1308" s="990" t="s">
        <v>193</v>
      </c>
      <c r="D1308" s="993" t="s">
        <v>917</v>
      </c>
      <c r="E1308" s="993" t="s">
        <v>917</v>
      </c>
      <c r="F1308" s="993" t="s">
        <v>917</v>
      </c>
      <c r="G1308" s="992" t="s">
        <v>687</v>
      </c>
      <c r="H1308" s="569"/>
    </row>
    <row r="1309" spans="1:8" ht="16.5" x14ac:dyDescent="0.25">
      <c r="A1309" s="990">
        <v>7</v>
      </c>
      <c r="B1309" s="990" t="s">
        <v>105</v>
      </c>
      <c r="C1309" s="990" t="s">
        <v>243</v>
      </c>
      <c r="D1309" s="990">
        <v>1</v>
      </c>
      <c r="E1309" s="993" t="s">
        <v>917</v>
      </c>
      <c r="F1309" s="990">
        <v>30</v>
      </c>
      <c r="G1309" s="992" t="s">
        <v>687</v>
      </c>
      <c r="H1309" s="569"/>
    </row>
    <row r="1310" spans="1:8" ht="16.5" x14ac:dyDescent="0.25">
      <c r="A1310" s="990">
        <v>7</v>
      </c>
      <c r="B1310" s="990" t="s">
        <v>105</v>
      </c>
      <c r="C1310" s="990" t="s">
        <v>200</v>
      </c>
      <c r="D1310" s="990">
        <v>1</v>
      </c>
      <c r="E1310" s="993" t="s">
        <v>917</v>
      </c>
      <c r="F1310" s="993" t="s">
        <v>917</v>
      </c>
      <c r="G1310" s="992" t="s">
        <v>687</v>
      </c>
      <c r="H1310" s="569"/>
    </row>
    <row r="1311" spans="1:8" ht="16.5" x14ac:dyDescent="0.25">
      <c r="A1311" s="990">
        <v>7</v>
      </c>
      <c r="B1311" s="990" t="s">
        <v>105</v>
      </c>
      <c r="C1311" s="990" t="s">
        <v>203</v>
      </c>
      <c r="D1311" s="990">
        <v>31</v>
      </c>
      <c r="E1311" s="993" t="s">
        <v>917</v>
      </c>
      <c r="F1311" s="993" t="s">
        <v>917</v>
      </c>
      <c r="G1311" s="992" t="s">
        <v>687</v>
      </c>
      <c r="H1311" s="569"/>
    </row>
    <row r="1312" spans="1:8" ht="16.5" customHeight="1" x14ac:dyDescent="0.25">
      <c r="A1312" s="990">
        <v>7</v>
      </c>
      <c r="B1312" s="990" t="s">
        <v>110</v>
      </c>
      <c r="C1312" s="990" t="s">
        <v>191</v>
      </c>
      <c r="D1312" s="993" t="s">
        <v>917</v>
      </c>
      <c r="E1312" s="993" t="s">
        <v>917</v>
      </c>
      <c r="F1312" s="993" t="s">
        <v>917</v>
      </c>
      <c r="G1312" s="992" t="s">
        <v>688</v>
      </c>
      <c r="H1312" s="569"/>
    </row>
    <row r="1313" spans="1:8" ht="16.5" x14ac:dyDescent="0.25">
      <c r="A1313" s="990">
        <v>7</v>
      </c>
      <c r="B1313" s="990" t="s">
        <v>110</v>
      </c>
      <c r="C1313" s="990" t="s">
        <v>190</v>
      </c>
      <c r="D1313" s="990">
        <v>6</v>
      </c>
      <c r="E1313" s="991">
        <v>745.69999999999993</v>
      </c>
      <c r="F1313" s="990" t="s">
        <v>689</v>
      </c>
      <c r="G1313" s="992" t="s">
        <v>688</v>
      </c>
      <c r="H1313" s="569"/>
    </row>
    <row r="1314" spans="1:8" ht="16.5" x14ac:dyDescent="0.25">
      <c r="A1314" s="990">
        <v>7</v>
      </c>
      <c r="B1314" s="990" t="s">
        <v>110</v>
      </c>
      <c r="C1314" s="990" t="s">
        <v>189</v>
      </c>
      <c r="D1314" s="990">
        <v>1</v>
      </c>
      <c r="E1314" s="991">
        <v>326.92</v>
      </c>
      <c r="F1314" s="990">
        <v>30</v>
      </c>
      <c r="G1314" s="992" t="s">
        <v>688</v>
      </c>
      <c r="H1314" s="569"/>
    </row>
    <row r="1315" spans="1:8" ht="16.5" x14ac:dyDescent="0.25">
      <c r="A1315" s="990">
        <v>7</v>
      </c>
      <c r="B1315" s="990" t="s">
        <v>110</v>
      </c>
      <c r="C1315" s="990" t="s">
        <v>193</v>
      </c>
      <c r="D1315" s="993" t="s">
        <v>917</v>
      </c>
      <c r="E1315" s="993" t="s">
        <v>917</v>
      </c>
      <c r="F1315" s="993" t="s">
        <v>917</v>
      </c>
      <c r="G1315" s="992" t="s">
        <v>688</v>
      </c>
      <c r="H1315" s="569"/>
    </row>
    <row r="1316" spans="1:8" ht="16.5" x14ac:dyDescent="0.25">
      <c r="A1316" s="990">
        <v>7</v>
      </c>
      <c r="B1316" s="990" t="s">
        <v>110</v>
      </c>
      <c r="C1316" s="990" t="s">
        <v>243</v>
      </c>
      <c r="D1316" s="990">
        <v>1</v>
      </c>
      <c r="E1316" s="991">
        <v>416.19</v>
      </c>
      <c r="F1316" s="990">
        <v>30</v>
      </c>
      <c r="G1316" s="992" t="s">
        <v>688</v>
      </c>
      <c r="H1316" s="569"/>
    </row>
    <row r="1317" spans="1:8" ht="16.5" x14ac:dyDescent="0.25">
      <c r="A1317" s="990">
        <v>7</v>
      </c>
      <c r="B1317" s="990" t="s">
        <v>110</v>
      </c>
      <c r="C1317" s="990" t="s">
        <v>200</v>
      </c>
      <c r="D1317" s="990">
        <v>7</v>
      </c>
      <c r="E1317" s="993" t="s">
        <v>917</v>
      </c>
      <c r="F1317" s="993" t="s">
        <v>917</v>
      </c>
      <c r="G1317" s="992" t="s">
        <v>688</v>
      </c>
      <c r="H1317" s="569"/>
    </row>
    <row r="1318" spans="1:8" ht="16.5" x14ac:dyDescent="0.25">
      <c r="A1318" s="990">
        <v>7</v>
      </c>
      <c r="B1318" s="990" t="s">
        <v>110</v>
      </c>
      <c r="C1318" s="990" t="s">
        <v>203</v>
      </c>
      <c r="D1318" s="990">
        <v>32</v>
      </c>
      <c r="E1318" s="993" t="s">
        <v>917</v>
      </c>
      <c r="F1318" s="993" t="s">
        <v>917</v>
      </c>
      <c r="G1318" s="992" t="s">
        <v>688</v>
      </c>
      <c r="H1318" s="569"/>
    </row>
    <row r="1319" spans="1:8" ht="16.5" customHeight="1" x14ac:dyDescent="0.25">
      <c r="A1319" s="990">
        <v>7</v>
      </c>
      <c r="B1319" s="990" t="s">
        <v>115</v>
      </c>
      <c r="C1319" s="990" t="s">
        <v>191</v>
      </c>
      <c r="D1319" s="993" t="s">
        <v>917</v>
      </c>
      <c r="E1319" s="993" t="s">
        <v>917</v>
      </c>
      <c r="F1319" s="993" t="s">
        <v>917</v>
      </c>
      <c r="G1319" s="992" t="s">
        <v>690</v>
      </c>
      <c r="H1319" s="569"/>
    </row>
    <row r="1320" spans="1:8" ht="33" x14ac:dyDescent="0.25">
      <c r="A1320" s="990">
        <v>7</v>
      </c>
      <c r="B1320" s="990" t="s">
        <v>115</v>
      </c>
      <c r="C1320" s="990" t="s">
        <v>190</v>
      </c>
      <c r="D1320" s="990">
        <v>13</v>
      </c>
      <c r="E1320" s="991">
        <v>5803.3200000000015</v>
      </c>
      <c r="F1320" s="990" t="s">
        <v>692</v>
      </c>
      <c r="G1320" s="992" t="s">
        <v>690</v>
      </c>
      <c r="H1320" s="569"/>
    </row>
    <row r="1321" spans="1:8" ht="33" x14ac:dyDescent="0.25">
      <c r="A1321" s="990">
        <v>7</v>
      </c>
      <c r="B1321" s="990" t="s">
        <v>115</v>
      </c>
      <c r="C1321" s="990" t="s">
        <v>189</v>
      </c>
      <c r="D1321" s="990">
        <v>11</v>
      </c>
      <c r="E1321" s="991">
        <v>3307.5099999999989</v>
      </c>
      <c r="F1321" s="990" t="s">
        <v>691</v>
      </c>
      <c r="G1321" s="992" t="s">
        <v>690</v>
      </c>
      <c r="H1321" s="569"/>
    </row>
    <row r="1322" spans="1:8" ht="16.5" x14ac:dyDescent="0.25">
      <c r="A1322" s="990">
        <v>7</v>
      </c>
      <c r="B1322" s="990" t="s">
        <v>115</v>
      </c>
      <c r="C1322" s="990" t="s">
        <v>193</v>
      </c>
      <c r="D1322" s="993" t="s">
        <v>917</v>
      </c>
      <c r="E1322" s="993" t="s">
        <v>917</v>
      </c>
      <c r="F1322" s="993" t="s">
        <v>917</v>
      </c>
      <c r="G1322" s="992" t="s">
        <v>690</v>
      </c>
      <c r="H1322" s="569"/>
    </row>
    <row r="1323" spans="1:8" ht="16.5" x14ac:dyDescent="0.25">
      <c r="A1323" s="990">
        <v>7</v>
      </c>
      <c r="B1323" s="990" t="s">
        <v>115</v>
      </c>
      <c r="C1323" s="990" t="s">
        <v>243</v>
      </c>
      <c r="D1323" s="993" t="s">
        <v>917</v>
      </c>
      <c r="E1323" s="993" t="s">
        <v>917</v>
      </c>
      <c r="F1323" s="993" t="s">
        <v>917</v>
      </c>
      <c r="G1323" s="992" t="s">
        <v>690</v>
      </c>
      <c r="H1323" s="569"/>
    </row>
    <row r="1324" spans="1:8" ht="16.5" x14ac:dyDescent="0.25">
      <c r="A1324" s="990">
        <v>7</v>
      </c>
      <c r="B1324" s="990" t="s">
        <v>115</v>
      </c>
      <c r="C1324" s="990" t="s">
        <v>200</v>
      </c>
      <c r="D1324" s="990">
        <v>50</v>
      </c>
      <c r="E1324" s="993" t="s">
        <v>917</v>
      </c>
      <c r="F1324" s="993" t="s">
        <v>917</v>
      </c>
      <c r="G1324" s="992" t="s">
        <v>690</v>
      </c>
      <c r="H1324" s="569"/>
    </row>
    <row r="1325" spans="1:8" ht="16.5" x14ac:dyDescent="0.25">
      <c r="A1325" s="990">
        <v>7</v>
      </c>
      <c r="B1325" s="990" t="s">
        <v>115</v>
      </c>
      <c r="C1325" s="990" t="s">
        <v>203</v>
      </c>
      <c r="D1325" s="990">
        <v>182</v>
      </c>
      <c r="E1325" s="993" t="s">
        <v>917</v>
      </c>
      <c r="F1325" s="993" t="s">
        <v>917</v>
      </c>
      <c r="G1325" s="992" t="s">
        <v>690</v>
      </c>
      <c r="H1325" s="569"/>
    </row>
    <row r="1326" spans="1:8" ht="16.5" customHeight="1" x14ac:dyDescent="0.25">
      <c r="A1326" s="990">
        <v>7</v>
      </c>
      <c r="B1326" s="990" t="s">
        <v>119</v>
      </c>
      <c r="C1326" s="990" t="s">
        <v>191</v>
      </c>
      <c r="D1326" s="993" t="s">
        <v>917</v>
      </c>
      <c r="E1326" s="993" t="s">
        <v>917</v>
      </c>
      <c r="F1326" s="993" t="s">
        <v>917</v>
      </c>
      <c r="G1326" s="992" t="s">
        <v>695</v>
      </c>
      <c r="H1326" s="569"/>
    </row>
    <row r="1327" spans="1:8" ht="16.5" x14ac:dyDescent="0.25">
      <c r="A1327" s="990">
        <v>7</v>
      </c>
      <c r="B1327" s="990" t="s">
        <v>119</v>
      </c>
      <c r="C1327" s="990" t="s">
        <v>190</v>
      </c>
      <c r="D1327" s="990">
        <v>3</v>
      </c>
      <c r="E1327" s="991">
        <v>1773.6100000000001</v>
      </c>
      <c r="F1327" s="990" t="s">
        <v>693</v>
      </c>
      <c r="G1327" s="992" t="s">
        <v>695</v>
      </c>
      <c r="H1327" s="569"/>
    </row>
    <row r="1328" spans="1:8" ht="16.5" x14ac:dyDescent="0.25">
      <c r="A1328" s="990">
        <v>7</v>
      </c>
      <c r="B1328" s="990" t="s">
        <v>119</v>
      </c>
      <c r="C1328" s="990" t="s">
        <v>189</v>
      </c>
      <c r="D1328" s="990">
        <v>3</v>
      </c>
      <c r="E1328" s="991">
        <v>292.11</v>
      </c>
      <c r="F1328" s="990" t="s">
        <v>694</v>
      </c>
      <c r="G1328" s="992" t="s">
        <v>695</v>
      </c>
      <c r="H1328" s="569"/>
    </row>
    <row r="1329" spans="1:8" ht="16.5" x14ac:dyDescent="0.25">
      <c r="A1329" s="990">
        <v>7</v>
      </c>
      <c r="B1329" s="990" t="s">
        <v>119</v>
      </c>
      <c r="C1329" s="990" t="s">
        <v>193</v>
      </c>
      <c r="D1329" s="993" t="s">
        <v>917</v>
      </c>
      <c r="E1329" s="993" t="s">
        <v>917</v>
      </c>
      <c r="F1329" s="993" t="s">
        <v>917</v>
      </c>
      <c r="G1329" s="992" t="s">
        <v>695</v>
      </c>
      <c r="H1329" s="569"/>
    </row>
    <row r="1330" spans="1:8" ht="16.5" x14ac:dyDescent="0.25">
      <c r="A1330" s="990">
        <v>7</v>
      </c>
      <c r="B1330" s="990" t="s">
        <v>119</v>
      </c>
      <c r="C1330" s="990" t="s">
        <v>243</v>
      </c>
      <c r="D1330" s="993" t="s">
        <v>917</v>
      </c>
      <c r="E1330" s="993" t="s">
        <v>917</v>
      </c>
      <c r="F1330" s="993" t="s">
        <v>917</v>
      </c>
      <c r="G1330" s="992" t="s">
        <v>695</v>
      </c>
      <c r="H1330" s="569"/>
    </row>
    <row r="1331" spans="1:8" ht="16.5" x14ac:dyDescent="0.25">
      <c r="A1331" s="990">
        <v>7</v>
      </c>
      <c r="B1331" s="990" t="s">
        <v>119</v>
      </c>
      <c r="C1331" s="990" t="s">
        <v>200</v>
      </c>
      <c r="D1331" s="990">
        <v>8</v>
      </c>
      <c r="E1331" s="993" t="s">
        <v>917</v>
      </c>
      <c r="F1331" s="993" t="s">
        <v>917</v>
      </c>
      <c r="G1331" s="992" t="s">
        <v>695</v>
      </c>
      <c r="H1331" s="569"/>
    </row>
    <row r="1332" spans="1:8" ht="16.5" x14ac:dyDescent="0.25">
      <c r="A1332" s="990">
        <v>7</v>
      </c>
      <c r="B1332" s="990" t="s">
        <v>119</v>
      </c>
      <c r="C1332" s="990" t="s">
        <v>203</v>
      </c>
      <c r="D1332" s="990">
        <v>16</v>
      </c>
      <c r="E1332" s="993" t="s">
        <v>917</v>
      </c>
      <c r="F1332" s="993" t="s">
        <v>917</v>
      </c>
      <c r="G1332" s="992" t="s">
        <v>695</v>
      </c>
      <c r="H1332" s="569"/>
    </row>
    <row r="1333" spans="1:8" ht="16.5" customHeight="1" x14ac:dyDescent="0.25">
      <c r="A1333" s="990">
        <v>7</v>
      </c>
      <c r="B1333" s="990" t="s">
        <v>122</v>
      </c>
      <c r="C1333" s="990" t="s">
        <v>191</v>
      </c>
      <c r="D1333" s="993" t="s">
        <v>917</v>
      </c>
      <c r="E1333" s="993" t="s">
        <v>917</v>
      </c>
      <c r="F1333" s="993" t="s">
        <v>917</v>
      </c>
      <c r="G1333" s="992" t="s">
        <v>696</v>
      </c>
      <c r="H1333" s="569"/>
    </row>
    <row r="1334" spans="1:8" ht="16.5" x14ac:dyDescent="0.25">
      <c r="A1334" s="990">
        <v>7</v>
      </c>
      <c r="B1334" s="990" t="s">
        <v>122</v>
      </c>
      <c r="C1334" s="990" t="s">
        <v>190</v>
      </c>
      <c r="D1334" s="990">
        <v>3</v>
      </c>
      <c r="E1334" s="991">
        <v>1926.1</v>
      </c>
      <c r="F1334" s="996" t="s">
        <v>697</v>
      </c>
      <c r="G1334" s="992" t="s">
        <v>696</v>
      </c>
      <c r="H1334" s="569"/>
    </row>
    <row r="1335" spans="1:8" ht="49.5" x14ac:dyDescent="0.25">
      <c r="A1335" s="990">
        <v>7</v>
      </c>
      <c r="B1335" s="990" t="s">
        <v>122</v>
      </c>
      <c r="C1335" s="990" t="s">
        <v>189</v>
      </c>
      <c r="D1335" s="990">
        <v>17</v>
      </c>
      <c r="E1335" s="991">
        <v>4073.92</v>
      </c>
      <c r="F1335" s="990" t="s">
        <v>698</v>
      </c>
      <c r="G1335" s="992" t="s">
        <v>696</v>
      </c>
      <c r="H1335" s="569"/>
    </row>
    <row r="1336" spans="1:8" ht="16.5" x14ac:dyDescent="0.25">
      <c r="A1336" s="990">
        <v>7</v>
      </c>
      <c r="B1336" s="990" t="s">
        <v>122</v>
      </c>
      <c r="C1336" s="990" t="s">
        <v>193</v>
      </c>
      <c r="D1336" s="993" t="s">
        <v>917</v>
      </c>
      <c r="E1336" s="993" t="s">
        <v>917</v>
      </c>
      <c r="F1336" s="993" t="s">
        <v>917</v>
      </c>
      <c r="G1336" s="992" t="s">
        <v>696</v>
      </c>
      <c r="H1336" s="569"/>
    </row>
    <row r="1337" spans="1:8" ht="16.5" x14ac:dyDescent="0.25">
      <c r="A1337" s="990">
        <v>7</v>
      </c>
      <c r="B1337" s="990" t="s">
        <v>122</v>
      </c>
      <c r="C1337" s="990" t="s">
        <v>243</v>
      </c>
      <c r="D1337" s="993" t="s">
        <v>917</v>
      </c>
      <c r="E1337" s="993" t="s">
        <v>917</v>
      </c>
      <c r="F1337" s="993" t="s">
        <v>917</v>
      </c>
      <c r="G1337" s="992" t="s">
        <v>696</v>
      </c>
      <c r="H1337" s="569"/>
    </row>
    <row r="1338" spans="1:8" ht="16.5" x14ac:dyDescent="0.25">
      <c r="A1338" s="990">
        <v>7</v>
      </c>
      <c r="B1338" s="990" t="s">
        <v>122</v>
      </c>
      <c r="C1338" s="990" t="s">
        <v>200</v>
      </c>
      <c r="D1338" s="990">
        <v>31</v>
      </c>
      <c r="E1338" s="993" t="s">
        <v>917</v>
      </c>
      <c r="F1338" s="993" t="s">
        <v>917</v>
      </c>
      <c r="G1338" s="992" t="s">
        <v>696</v>
      </c>
      <c r="H1338" s="569"/>
    </row>
    <row r="1339" spans="1:8" ht="16.5" x14ac:dyDescent="0.25">
      <c r="A1339" s="990">
        <v>7</v>
      </c>
      <c r="B1339" s="990" t="s">
        <v>122</v>
      </c>
      <c r="C1339" s="990" t="s">
        <v>203</v>
      </c>
      <c r="D1339" s="990">
        <v>96</v>
      </c>
      <c r="E1339" s="993" t="s">
        <v>917</v>
      </c>
      <c r="F1339" s="993" t="s">
        <v>917</v>
      </c>
      <c r="G1339" s="992" t="s">
        <v>696</v>
      </c>
      <c r="H1339" s="569"/>
    </row>
    <row r="1340" spans="1:8" ht="16.5" customHeight="1" x14ac:dyDescent="0.25">
      <c r="A1340" s="990">
        <v>7</v>
      </c>
      <c r="B1340" s="990" t="s">
        <v>125</v>
      </c>
      <c r="C1340" s="990" t="s">
        <v>191</v>
      </c>
      <c r="D1340" s="993" t="s">
        <v>917</v>
      </c>
      <c r="E1340" s="993" t="s">
        <v>917</v>
      </c>
      <c r="F1340" s="993" t="s">
        <v>917</v>
      </c>
      <c r="G1340" s="992" t="s">
        <v>701</v>
      </c>
      <c r="H1340" s="569"/>
    </row>
    <row r="1341" spans="1:8" ht="16.5" x14ac:dyDescent="0.25">
      <c r="A1341" s="990">
        <v>7</v>
      </c>
      <c r="B1341" s="990" t="s">
        <v>125</v>
      </c>
      <c r="C1341" s="990" t="s">
        <v>190</v>
      </c>
      <c r="D1341" s="990">
        <v>5</v>
      </c>
      <c r="E1341" s="991">
        <v>882.0200000000001</v>
      </c>
      <c r="F1341" s="990" t="s">
        <v>699</v>
      </c>
      <c r="G1341" s="992" t="s">
        <v>701</v>
      </c>
      <c r="H1341" s="569"/>
    </row>
    <row r="1342" spans="1:8" ht="16.5" x14ac:dyDescent="0.25">
      <c r="A1342" s="990">
        <v>7</v>
      </c>
      <c r="B1342" s="990" t="s">
        <v>125</v>
      </c>
      <c r="C1342" s="990" t="s">
        <v>189</v>
      </c>
      <c r="D1342" s="993" t="s">
        <v>917</v>
      </c>
      <c r="E1342" s="993" t="s">
        <v>917</v>
      </c>
      <c r="F1342" s="993" t="s">
        <v>917</v>
      </c>
      <c r="G1342" s="992" t="s">
        <v>701</v>
      </c>
      <c r="H1342" s="569"/>
    </row>
    <row r="1343" spans="1:8" ht="16.5" x14ac:dyDescent="0.25">
      <c r="A1343" s="990">
        <v>7</v>
      </c>
      <c r="B1343" s="990" t="s">
        <v>125</v>
      </c>
      <c r="C1343" s="990" t="s">
        <v>193</v>
      </c>
      <c r="D1343" s="993" t="s">
        <v>917</v>
      </c>
      <c r="E1343" s="993" t="s">
        <v>917</v>
      </c>
      <c r="F1343" s="993" t="s">
        <v>917</v>
      </c>
      <c r="G1343" s="992" t="s">
        <v>701</v>
      </c>
      <c r="H1343" s="569"/>
    </row>
    <row r="1344" spans="1:8" ht="16.5" x14ac:dyDescent="0.25">
      <c r="A1344" s="990">
        <v>7</v>
      </c>
      <c r="B1344" s="990" t="s">
        <v>125</v>
      </c>
      <c r="C1344" s="990" t="s">
        <v>243</v>
      </c>
      <c r="D1344" s="990">
        <v>7</v>
      </c>
      <c r="E1344" s="991">
        <v>2117.7000000000003</v>
      </c>
      <c r="F1344" s="990" t="s">
        <v>700</v>
      </c>
      <c r="G1344" s="992" t="s">
        <v>701</v>
      </c>
      <c r="H1344" s="569"/>
    </row>
    <row r="1345" spans="1:8" ht="16.5" x14ac:dyDescent="0.25">
      <c r="A1345" s="990">
        <v>7</v>
      </c>
      <c r="B1345" s="990" t="s">
        <v>125</v>
      </c>
      <c r="C1345" s="990" t="s">
        <v>200</v>
      </c>
      <c r="D1345" s="990">
        <v>17</v>
      </c>
      <c r="E1345" s="993" t="s">
        <v>917</v>
      </c>
      <c r="F1345" s="993" t="s">
        <v>917</v>
      </c>
      <c r="G1345" s="992" t="s">
        <v>701</v>
      </c>
      <c r="H1345" s="569"/>
    </row>
    <row r="1346" spans="1:8" ht="16.5" x14ac:dyDescent="0.25">
      <c r="A1346" s="990">
        <v>7</v>
      </c>
      <c r="B1346" s="990" t="s">
        <v>125</v>
      </c>
      <c r="C1346" s="990" t="s">
        <v>203</v>
      </c>
      <c r="D1346" s="990">
        <v>94</v>
      </c>
      <c r="E1346" s="993" t="s">
        <v>917</v>
      </c>
      <c r="F1346" s="993" t="s">
        <v>917</v>
      </c>
      <c r="G1346" s="992" t="s">
        <v>701</v>
      </c>
      <c r="H1346" s="569"/>
    </row>
    <row r="1347" spans="1:8" ht="16.5" customHeight="1" x14ac:dyDescent="0.25">
      <c r="A1347" s="990">
        <v>7</v>
      </c>
      <c r="B1347" s="990" t="s">
        <v>128</v>
      </c>
      <c r="C1347" s="990" t="s">
        <v>191</v>
      </c>
      <c r="D1347" s="993" t="s">
        <v>917</v>
      </c>
      <c r="E1347" s="993" t="s">
        <v>917</v>
      </c>
      <c r="F1347" s="993" t="s">
        <v>917</v>
      </c>
      <c r="G1347" s="992" t="s">
        <v>704</v>
      </c>
      <c r="H1347" s="569"/>
    </row>
    <row r="1348" spans="1:8" ht="16.5" x14ac:dyDescent="0.25">
      <c r="A1348" s="990">
        <v>7</v>
      </c>
      <c r="B1348" s="990" t="s">
        <v>128</v>
      </c>
      <c r="C1348" s="990" t="s">
        <v>190</v>
      </c>
      <c r="D1348" s="993" t="s">
        <v>917</v>
      </c>
      <c r="E1348" s="993" t="s">
        <v>917</v>
      </c>
      <c r="F1348" s="993" t="s">
        <v>917</v>
      </c>
      <c r="G1348" s="992" t="s">
        <v>704</v>
      </c>
      <c r="H1348" s="569"/>
    </row>
    <row r="1349" spans="1:8" ht="16.5" x14ac:dyDescent="0.25">
      <c r="A1349" s="990">
        <v>7</v>
      </c>
      <c r="B1349" s="990" t="s">
        <v>128</v>
      </c>
      <c r="C1349" s="990" t="s">
        <v>189</v>
      </c>
      <c r="D1349" s="993" t="s">
        <v>917</v>
      </c>
      <c r="E1349" s="993" t="s">
        <v>917</v>
      </c>
      <c r="F1349" s="993" t="s">
        <v>917</v>
      </c>
      <c r="G1349" s="992" t="s">
        <v>704</v>
      </c>
      <c r="H1349" s="569"/>
    </row>
    <row r="1350" spans="1:8" ht="16.5" x14ac:dyDescent="0.25">
      <c r="A1350" s="990">
        <v>7</v>
      </c>
      <c r="B1350" s="990" t="s">
        <v>128</v>
      </c>
      <c r="C1350" s="990" t="s">
        <v>193</v>
      </c>
      <c r="D1350" s="993" t="s">
        <v>917</v>
      </c>
      <c r="E1350" s="993" t="s">
        <v>917</v>
      </c>
      <c r="F1350" s="993" t="s">
        <v>917</v>
      </c>
      <c r="G1350" s="992" t="s">
        <v>704</v>
      </c>
      <c r="H1350" s="569"/>
    </row>
    <row r="1351" spans="1:8" ht="16.5" x14ac:dyDescent="0.25">
      <c r="A1351" s="990">
        <v>7</v>
      </c>
      <c r="B1351" s="990" t="s">
        <v>128</v>
      </c>
      <c r="C1351" s="990" t="s">
        <v>282</v>
      </c>
      <c r="D1351" s="990">
        <v>2</v>
      </c>
      <c r="E1351" s="991">
        <v>354</v>
      </c>
      <c r="F1351" s="990" t="s">
        <v>703</v>
      </c>
      <c r="G1351" s="992" t="s">
        <v>704</v>
      </c>
      <c r="H1351" s="569"/>
    </row>
    <row r="1352" spans="1:8" ht="16.5" x14ac:dyDescent="0.25">
      <c r="A1352" s="990">
        <v>7</v>
      </c>
      <c r="B1352" s="990" t="s">
        <v>128</v>
      </c>
      <c r="C1352" s="990" t="s">
        <v>243</v>
      </c>
      <c r="D1352" s="990">
        <v>2</v>
      </c>
      <c r="E1352" s="991">
        <v>176.95999999999998</v>
      </c>
      <c r="F1352" s="990" t="s">
        <v>702</v>
      </c>
      <c r="G1352" s="992" t="s">
        <v>704</v>
      </c>
      <c r="H1352" s="569"/>
    </row>
    <row r="1353" spans="1:8" ht="16.5" x14ac:dyDescent="0.25">
      <c r="A1353" s="990">
        <v>7</v>
      </c>
      <c r="B1353" s="990" t="s">
        <v>128</v>
      </c>
      <c r="C1353" s="990" t="s">
        <v>200</v>
      </c>
      <c r="D1353" s="990">
        <v>1</v>
      </c>
      <c r="E1353" s="993" t="s">
        <v>917</v>
      </c>
      <c r="F1353" s="993" t="s">
        <v>917</v>
      </c>
      <c r="G1353" s="992" t="s">
        <v>704</v>
      </c>
      <c r="H1353" s="569"/>
    </row>
    <row r="1354" spans="1:8" ht="16.5" x14ac:dyDescent="0.25">
      <c r="A1354" s="990">
        <v>7</v>
      </c>
      <c r="B1354" s="990" t="s">
        <v>128</v>
      </c>
      <c r="C1354" s="990" t="s">
        <v>203</v>
      </c>
      <c r="D1354" s="990">
        <v>7</v>
      </c>
      <c r="E1354" s="993" t="s">
        <v>917</v>
      </c>
      <c r="F1354" s="993" t="s">
        <v>917</v>
      </c>
      <c r="G1354" s="992" t="s">
        <v>704</v>
      </c>
      <c r="H1354" s="569"/>
    </row>
    <row r="1355" spans="1:8" ht="16.5" customHeight="1" x14ac:dyDescent="0.25">
      <c r="A1355" s="990">
        <v>7</v>
      </c>
      <c r="B1355" s="990" t="s">
        <v>131</v>
      </c>
      <c r="C1355" s="990" t="s">
        <v>191</v>
      </c>
      <c r="D1355" s="993" t="s">
        <v>917</v>
      </c>
      <c r="E1355" s="993" t="s">
        <v>917</v>
      </c>
      <c r="F1355" s="993" t="s">
        <v>917</v>
      </c>
      <c r="G1355" s="992" t="s">
        <v>706</v>
      </c>
      <c r="H1355" s="569"/>
    </row>
    <row r="1356" spans="1:8" ht="16.5" x14ac:dyDescent="0.25">
      <c r="A1356" s="990">
        <v>7</v>
      </c>
      <c r="B1356" s="990" t="s">
        <v>131</v>
      </c>
      <c r="C1356" s="990" t="s">
        <v>190</v>
      </c>
      <c r="D1356" s="993" t="s">
        <v>917</v>
      </c>
      <c r="E1356" s="993" t="s">
        <v>917</v>
      </c>
      <c r="F1356" s="993" t="s">
        <v>917</v>
      </c>
      <c r="G1356" s="992" t="s">
        <v>706</v>
      </c>
      <c r="H1356" s="569"/>
    </row>
    <row r="1357" spans="1:8" ht="16.5" x14ac:dyDescent="0.25">
      <c r="A1357" s="990">
        <v>7</v>
      </c>
      <c r="B1357" s="990" t="s">
        <v>131</v>
      </c>
      <c r="C1357" s="990" t="s">
        <v>189</v>
      </c>
      <c r="D1357" s="993" t="s">
        <v>917</v>
      </c>
      <c r="E1357" s="993" t="s">
        <v>917</v>
      </c>
      <c r="F1357" s="993" t="s">
        <v>917</v>
      </c>
      <c r="G1357" s="992" t="s">
        <v>706</v>
      </c>
      <c r="H1357" s="569"/>
    </row>
    <row r="1358" spans="1:8" ht="16.5" x14ac:dyDescent="0.25">
      <c r="A1358" s="990">
        <v>7</v>
      </c>
      <c r="B1358" s="990" t="s">
        <v>131</v>
      </c>
      <c r="C1358" s="990" t="s">
        <v>193</v>
      </c>
      <c r="D1358" s="993" t="s">
        <v>917</v>
      </c>
      <c r="E1358" s="993" t="s">
        <v>917</v>
      </c>
      <c r="F1358" s="993" t="s">
        <v>917</v>
      </c>
      <c r="G1358" s="992" t="s">
        <v>706</v>
      </c>
      <c r="H1358" s="569"/>
    </row>
    <row r="1359" spans="1:8" ht="16.5" x14ac:dyDescent="0.25">
      <c r="A1359" s="990">
        <v>7</v>
      </c>
      <c r="B1359" s="990" t="s">
        <v>131</v>
      </c>
      <c r="C1359" s="990" t="s">
        <v>282</v>
      </c>
      <c r="D1359" s="990">
        <v>4</v>
      </c>
      <c r="E1359" s="991">
        <v>377.23</v>
      </c>
      <c r="F1359" s="990" t="s">
        <v>705</v>
      </c>
      <c r="G1359" s="992" t="s">
        <v>706</v>
      </c>
      <c r="H1359" s="569"/>
    </row>
    <row r="1360" spans="1:8" ht="16.5" x14ac:dyDescent="0.25">
      <c r="A1360" s="990">
        <v>7</v>
      </c>
      <c r="B1360" s="990" t="s">
        <v>131</v>
      </c>
      <c r="C1360" s="990" t="s">
        <v>243</v>
      </c>
      <c r="D1360" s="990">
        <v>2</v>
      </c>
      <c r="E1360" s="991">
        <v>260.07</v>
      </c>
      <c r="F1360" s="990" t="s">
        <v>702</v>
      </c>
      <c r="G1360" s="992" t="s">
        <v>706</v>
      </c>
      <c r="H1360" s="569"/>
    </row>
    <row r="1361" spans="1:8" ht="16.5" x14ac:dyDescent="0.25">
      <c r="A1361" s="990">
        <v>7</v>
      </c>
      <c r="B1361" s="990" t="s">
        <v>131</v>
      </c>
      <c r="C1361" s="990" t="s">
        <v>200</v>
      </c>
      <c r="D1361" s="990">
        <v>5</v>
      </c>
      <c r="E1361" s="993" t="s">
        <v>917</v>
      </c>
      <c r="F1361" s="993" t="s">
        <v>917</v>
      </c>
      <c r="G1361" s="992" t="s">
        <v>706</v>
      </c>
      <c r="H1361" s="569"/>
    </row>
    <row r="1362" spans="1:8" ht="16.5" x14ac:dyDescent="0.25">
      <c r="A1362" s="990">
        <v>7</v>
      </c>
      <c r="B1362" s="990" t="s">
        <v>131</v>
      </c>
      <c r="C1362" s="990" t="s">
        <v>203</v>
      </c>
      <c r="D1362" s="990">
        <v>27</v>
      </c>
      <c r="E1362" s="993" t="s">
        <v>917</v>
      </c>
      <c r="F1362" s="993" t="s">
        <v>917</v>
      </c>
      <c r="G1362" s="992" t="s">
        <v>706</v>
      </c>
      <c r="H1362" s="569"/>
    </row>
    <row r="1363" spans="1:8" ht="16.5" customHeight="1" x14ac:dyDescent="0.25">
      <c r="A1363" s="990">
        <v>7</v>
      </c>
      <c r="B1363" s="990" t="s">
        <v>134</v>
      </c>
      <c r="C1363" s="990" t="s">
        <v>191</v>
      </c>
      <c r="D1363" s="993" t="s">
        <v>917</v>
      </c>
      <c r="E1363" s="993" t="s">
        <v>917</v>
      </c>
      <c r="F1363" s="993" t="s">
        <v>917</v>
      </c>
      <c r="G1363" s="992" t="s">
        <v>707</v>
      </c>
      <c r="H1363" s="569"/>
    </row>
    <row r="1364" spans="1:8" ht="16.5" x14ac:dyDescent="0.25">
      <c r="A1364" s="990">
        <v>7</v>
      </c>
      <c r="B1364" s="990" t="s">
        <v>134</v>
      </c>
      <c r="C1364" s="990" t="s">
        <v>190</v>
      </c>
      <c r="D1364" s="990">
        <v>5</v>
      </c>
      <c r="E1364" s="991">
        <v>2936.7799999999997</v>
      </c>
      <c r="F1364" s="990" t="s">
        <v>710</v>
      </c>
      <c r="G1364" s="992" t="s">
        <v>707</v>
      </c>
      <c r="H1364" s="569"/>
    </row>
    <row r="1365" spans="1:8" ht="16.5" x14ac:dyDescent="0.25">
      <c r="A1365" s="990">
        <v>7</v>
      </c>
      <c r="B1365" s="990" t="s">
        <v>134</v>
      </c>
      <c r="C1365" s="990" t="s">
        <v>189</v>
      </c>
      <c r="D1365" s="990">
        <v>2</v>
      </c>
      <c r="E1365" s="991">
        <v>964.17000000000007</v>
      </c>
      <c r="F1365" s="990" t="s">
        <v>711</v>
      </c>
      <c r="G1365" s="992" t="s">
        <v>707</v>
      </c>
      <c r="H1365" s="569"/>
    </row>
    <row r="1366" spans="1:8" ht="16.5" x14ac:dyDescent="0.25">
      <c r="A1366" s="990">
        <v>7</v>
      </c>
      <c r="B1366" s="990" t="s">
        <v>134</v>
      </c>
      <c r="C1366" s="990" t="s">
        <v>193</v>
      </c>
      <c r="D1366" s="993" t="s">
        <v>917</v>
      </c>
      <c r="E1366" s="993" t="s">
        <v>917</v>
      </c>
      <c r="F1366" s="993" t="s">
        <v>917</v>
      </c>
      <c r="G1366" s="992" t="s">
        <v>707</v>
      </c>
      <c r="H1366" s="569"/>
    </row>
    <row r="1367" spans="1:8" ht="16.5" x14ac:dyDescent="0.25">
      <c r="A1367" s="990">
        <v>7</v>
      </c>
      <c r="B1367" s="990" t="s">
        <v>134</v>
      </c>
      <c r="C1367" s="990" t="s">
        <v>282</v>
      </c>
      <c r="D1367" s="990">
        <v>2</v>
      </c>
      <c r="E1367" s="993" t="s">
        <v>917</v>
      </c>
      <c r="F1367" s="997" t="s">
        <v>713</v>
      </c>
      <c r="G1367" s="992" t="s">
        <v>707</v>
      </c>
      <c r="H1367" s="569"/>
    </row>
    <row r="1368" spans="1:8" ht="16.5" x14ac:dyDescent="0.25">
      <c r="A1368" s="990">
        <v>7</v>
      </c>
      <c r="B1368" s="990" t="s">
        <v>134</v>
      </c>
      <c r="C1368" s="990" t="s">
        <v>243</v>
      </c>
      <c r="D1368" s="990">
        <v>6</v>
      </c>
      <c r="E1368" s="991">
        <v>2062.62</v>
      </c>
      <c r="F1368" s="990" t="s">
        <v>712</v>
      </c>
      <c r="G1368" s="992" t="s">
        <v>707</v>
      </c>
      <c r="H1368" s="569"/>
    </row>
    <row r="1369" spans="1:8" ht="16.5" x14ac:dyDescent="0.25">
      <c r="A1369" s="990">
        <v>7</v>
      </c>
      <c r="B1369" s="990" t="s">
        <v>134</v>
      </c>
      <c r="C1369" s="990" t="s">
        <v>200</v>
      </c>
      <c r="D1369" s="990">
        <v>33</v>
      </c>
      <c r="E1369" s="991">
        <v>575.48</v>
      </c>
      <c r="F1369" s="993" t="s">
        <v>917</v>
      </c>
      <c r="G1369" s="992" t="s">
        <v>707</v>
      </c>
      <c r="H1369" s="569"/>
    </row>
    <row r="1370" spans="1:8" ht="16.5" x14ac:dyDescent="0.25">
      <c r="A1370" s="990">
        <v>7</v>
      </c>
      <c r="B1370" s="990" t="s">
        <v>134</v>
      </c>
      <c r="C1370" s="990" t="s">
        <v>203</v>
      </c>
      <c r="D1370" s="990">
        <v>144</v>
      </c>
      <c r="E1370" s="993" t="s">
        <v>917</v>
      </c>
      <c r="F1370" s="993" t="s">
        <v>917</v>
      </c>
      <c r="G1370" s="992" t="s">
        <v>707</v>
      </c>
      <c r="H1370" s="569"/>
    </row>
    <row r="1371" spans="1:8" ht="16.5" customHeight="1" x14ac:dyDescent="0.25">
      <c r="A1371" s="990">
        <v>7</v>
      </c>
      <c r="B1371" s="990" t="s">
        <v>137</v>
      </c>
      <c r="C1371" s="990" t="s">
        <v>191</v>
      </c>
      <c r="D1371" s="993" t="s">
        <v>917</v>
      </c>
      <c r="E1371" s="993" t="s">
        <v>917</v>
      </c>
      <c r="F1371" s="993" t="s">
        <v>917</v>
      </c>
      <c r="G1371" s="992" t="s">
        <v>708</v>
      </c>
      <c r="H1371" s="569"/>
    </row>
    <row r="1372" spans="1:8" ht="16.5" x14ac:dyDescent="0.25">
      <c r="A1372" s="990">
        <v>7</v>
      </c>
      <c r="B1372" s="990" t="s">
        <v>137</v>
      </c>
      <c r="C1372" s="990" t="s">
        <v>190</v>
      </c>
      <c r="D1372" s="990">
        <v>2</v>
      </c>
      <c r="E1372" s="991">
        <v>465.84</v>
      </c>
      <c r="F1372" s="990" t="s">
        <v>714</v>
      </c>
      <c r="G1372" s="992" t="s">
        <v>708</v>
      </c>
      <c r="H1372" s="569"/>
    </row>
    <row r="1373" spans="1:8" ht="16.5" x14ac:dyDescent="0.25">
      <c r="A1373" s="990">
        <v>7</v>
      </c>
      <c r="B1373" s="990" t="s">
        <v>137</v>
      </c>
      <c r="C1373" s="990" t="s">
        <v>189</v>
      </c>
      <c r="D1373" s="993" t="s">
        <v>917</v>
      </c>
      <c r="E1373" s="993" t="s">
        <v>917</v>
      </c>
      <c r="F1373" s="993" t="s">
        <v>917</v>
      </c>
      <c r="G1373" s="992" t="s">
        <v>708</v>
      </c>
      <c r="H1373" s="569"/>
    </row>
    <row r="1374" spans="1:8" ht="16.5" x14ac:dyDescent="0.25">
      <c r="A1374" s="990">
        <v>7</v>
      </c>
      <c r="B1374" s="990" t="s">
        <v>137</v>
      </c>
      <c r="C1374" s="990" t="s">
        <v>193</v>
      </c>
      <c r="D1374" s="993" t="s">
        <v>917</v>
      </c>
      <c r="E1374" s="993" t="s">
        <v>917</v>
      </c>
      <c r="F1374" s="993" t="s">
        <v>917</v>
      </c>
      <c r="G1374" s="992" t="s">
        <v>708</v>
      </c>
      <c r="H1374" s="569"/>
    </row>
    <row r="1375" spans="1:8" ht="16.5" x14ac:dyDescent="0.25">
      <c r="A1375" s="990">
        <v>7</v>
      </c>
      <c r="B1375" s="990" t="s">
        <v>137</v>
      </c>
      <c r="C1375" s="990" t="s">
        <v>282</v>
      </c>
      <c r="D1375" s="990">
        <v>2</v>
      </c>
      <c r="E1375" s="991">
        <v>1615.58</v>
      </c>
      <c r="F1375" s="997" t="s">
        <v>716</v>
      </c>
      <c r="G1375" s="992" t="s">
        <v>708</v>
      </c>
      <c r="H1375" s="569"/>
    </row>
    <row r="1376" spans="1:8" ht="33" x14ac:dyDescent="0.25">
      <c r="A1376" s="990">
        <v>7</v>
      </c>
      <c r="B1376" s="990" t="s">
        <v>137</v>
      </c>
      <c r="C1376" s="990" t="s">
        <v>243</v>
      </c>
      <c r="D1376" s="990">
        <v>8</v>
      </c>
      <c r="E1376" s="991">
        <v>1810.09</v>
      </c>
      <c r="F1376" s="990" t="s">
        <v>715</v>
      </c>
      <c r="G1376" s="992" t="s">
        <v>708</v>
      </c>
      <c r="H1376" s="569"/>
    </row>
    <row r="1377" spans="1:8" ht="16.5" x14ac:dyDescent="0.25">
      <c r="A1377" s="990">
        <v>7</v>
      </c>
      <c r="B1377" s="990" t="s">
        <v>137</v>
      </c>
      <c r="C1377" s="990" t="s">
        <v>200</v>
      </c>
      <c r="D1377" s="990">
        <v>16</v>
      </c>
      <c r="E1377" s="993" t="s">
        <v>917</v>
      </c>
      <c r="F1377" s="993" t="s">
        <v>917</v>
      </c>
      <c r="G1377" s="992" t="s">
        <v>708</v>
      </c>
      <c r="H1377" s="569"/>
    </row>
    <row r="1378" spans="1:8" ht="16.5" x14ac:dyDescent="0.25">
      <c r="A1378" s="990">
        <v>7</v>
      </c>
      <c r="B1378" s="990" t="s">
        <v>137</v>
      </c>
      <c r="C1378" s="990" t="s">
        <v>203</v>
      </c>
      <c r="D1378" s="990">
        <v>89</v>
      </c>
      <c r="E1378" s="993" t="s">
        <v>917</v>
      </c>
      <c r="F1378" s="993" t="s">
        <v>917</v>
      </c>
      <c r="G1378" s="992" t="s">
        <v>708</v>
      </c>
      <c r="H1378" s="569"/>
    </row>
    <row r="1379" spans="1:8" ht="16.5" customHeight="1" x14ac:dyDescent="0.25">
      <c r="A1379" s="990">
        <v>7</v>
      </c>
      <c r="B1379" s="990" t="s">
        <v>140</v>
      </c>
      <c r="C1379" s="990" t="s">
        <v>191</v>
      </c>
      <c r="D1379" s="993" t="s">
        <v>917</v>
      </c>
      <c r="E1379" s="993" t="s">
        <v>917</v>
      </c>
      <c r="F1379" s="993" t="s">
        <v>917</v>
      </c>
      <c r="G1379" s="992" t="s">
        <v>709</v>
      </c>
      <c r="H1379" s="569"/>
    </row>
    <row r="1380" spans="1:8" ht="16.5" x14ac:dyDescent="0.25">
      <c r="A1380" s="990">
        <v>7</v>
      </c>
      <c r="B1380" s="990" t="s">
        <v>140</v>
      </c>
      <c r="C1380" s="990" t="s">
        <v>190</v>
      </c>
      <c r="D1380" s="990">
        <v>1</v>
      </c>
      <c r="E1380" s="991">
        <v>1155.99</v>
      </c>
      <c r="F1380" s="990" t="s">
        <v>717</v>
      </c>
      <c r="G1380" s="992" t="s">
        <v>709</v>
      </c>
      <c r="H1380" s="569"/>
    </row>
    <row r="1381" spans="1:8" ht="33" x14ac:dyDescent="0.25">
      <c r="A1381" s="990">
        <v>7</v>
      </c>
      <c r="B1381" s="990" t="s">
        <v>140</v>
      </c>
      <c r="C1381" s="990" t="s">
        <v>189</v>
      </c>
      <c r="D1381" s="990">
        <v>11</v>
      </c>
      <c r="E1381" s="991">
        <v>1595.4900000000002</v>
      </c>
      <c r="F1381" s="990" t="s">
        <v>719</v>
      </c>
      <c r="G1381" s="992" t="s">
        <v>709</v>
      </c>
      <c r="H1381" s="569"/>
    </row>
    <row r="1382" spans="1:8" ht="16.5" x14ac:dyDescent="0.25">
      <c r="A1382" s="990">
        <v>7</v>
      </c>
      <c r="B1382" s="990" t="s">
        <v>140</v>
      </c>
      <c r="C1382" s="990" t="s">
        <v>193</v>
      </c>
      <c r="D1382" s="993" t="s">
        <v>917</v>
      </c>
      <c r="E1382" s="993" t="s">
        <v>917</v>
      </c>
      <c r="F1382" s="993" t="s">
        <v>917</v>
      </c>
      <c r="G1382" s="992" t="s">
        <v>709</v>
      </c>
      <c r="H1382" s="569"/>
    </row>
    <row r="1383" spans="1:8" ht="16.5" x14ac:dyDescent="0.25">
      <c r="A1383" s="990">
        <v>7</v>
      </c>
      <c r="B1383" s="990" t="s">
        <v>140</v>
      </c>
      <c r="C1383" s="990" t="s">
        <v>282</v>
      </c>
      <c r="D1383" s="990">
        <v>1</v>
      </c>
      <c r="E1383" s="993" t="s">
        <v>917</v>
      </c>
      <c r="F1383" s="990" t="s">
        <v>718</v>
      </c>
      <c r="G1383" s="992" t="s">
        <v>709</v>
      </c>
      <c r="H1383" s="569"/>
    </row>
    <row r="1384" spans="1:8" ht="16.5" x14ac:dyDescent="0.25">
      <c r="A1384" s="990">
        <v>7</v>
      </c>
      <c r="B1384" s="990" t="s">
        <v>140</v>
      </c>
      <c r="C1384" s="990" t="s">
        <v>243</v>
      </c>
      <c r="D1384" s="993" t="s">
        <v>917</v>
      </c>
      <c r="E1384" s="993" t="s">
        <v>917</v>
      </c>
      <c r="F1384" s="993" t="s">
        <v>917</v>
      </c>
      <c r="G1384" s="992" t="s">
        <v>709</v>
      </c>
      <c r="H1384" s="569"/>
    </row>
    <row r="1385" spans="1:8" ht="16.5" x14ac:dyDescent="0.25">
      <c r="A1385" s="990">
        <v>7</v>
      </c>
      <c r="B1385" s="990" t="s">
        <v>140</v>
      </c>
      <c r="C1385" s="990" t="s">
        <v>200</v>
      </c>
      <c r="D1385" s="990">
        <v>11</v>
      </c>
      <c r="E1385" s="993" t="s">
        <v>917</v>
      </c>
      <c r="F1385" s="993" t="s">
        <v>917</v>
      </c>
      <c r="G1385" s="992" t="s">
        <v>709</v>
      </c>
      <c r="H1385" s="569"/>
    </row>
    <row r="1386" spans="1:8" ht="16.5" x14ac:dyDescent="0.25">
      <c r="A1386" s="990">
        <v>7</v>
      </c>
      <c r="B1386" s="990" t="s">
        <v>140</v>
      </c>
      <c r="C1386" s="990" t="s">
        <v>203</v>
      </c>
      <c r="D1386" s="990">
        <v>48</v>
      </c>
      <c r="E1386" s="993" t="s">
        <v>917</v>
      </c>
      <c r="F1386" s="993" t="s">
        <v>917</v>
      </c>
      <c r="G1386" s="992" t="s">
        <v>709</v>
      </c>
      <c r="H1386" s="569"/>
    </row>
    <row r="1387" spans="1:8" ht="16.5" customHeight="1" x14ac:dyDescent="0.25">
      <c r="A1387" s="990">
        <v>7</v>
      </c>
      <c r="B1387" s="990" t="s">
        <v>143</v>
      </c>
      <c r="C1387" s="990" t="s">
        <v>191</v>
      </c>
      <c r="D1387" s="993" t="s">
        <v>917</v>
      </c>
      <c r="E1387" s="993" t="s">
        <v>917</v>
      </c>
      <c r="F1387" s="993" t="s">
        <v>917</v>
      </c>
      <c r="G1387" s="992" t="s">
        <v>720</v>
      </c>
      <c r="H1387" s="569"/>
    </row>
    <row r="1388" spans="1:8" ht="16.5" x14ac:dyDescent="0.25">
      <c r="A1388" s="990">
        <v>7</v>
      </c>
      <c r="B1388" s="990" t="s">
        <v>143</v>
      </c>
      <c r="C1388" s="990" t="s">
        <v>190</v>
      </c>
      <c r="D1388" s="993" t="s">
        <v>917</v>
      </c>
      <c r="E1388" s="993" t="s">
        <v>917</v>
      </c>
      <c r="F1388" s="993" t="s">
        <v>917</v>
      </c>
      <c r="G1388" s="992" t="s">
        <v>720</v>
      </c>
      <c r="H1388" s="569"/>
    </row>
    <row r="1389" spans="1:8" ht="16.5" x14ac:dyDescent="0.25">
      <c r="A1389" s="990">
        <v>7</v>
      </c>
      <c r="B1389" s="990" t="s">
        <v>143</v>
      </c>
      <c r="C1389" s="990" t="s">
        <v>189</v>
      </c>
      <c r="D1389" s="990">
        <v>1</v>
      </c>
      <c r="E1389" s="993" t="s">
        <v>917</v>
      </c>
      <c r="F1389" s="990">
        <v>32</v>
      </c>
      <c r="G1389" s="992" t="s">
        <v>720</v>
      </c>
      <c r="H1389" s="569"/>
    </row>
    <row r="1390" spans="1:8" ht="16.5" x14ac:dyDescent="0.25">
      <c r="A1390" s="990">
        <v>7</v>
      </c>
      <c r="B1390" s="990" t="s">
        <v>143</v>
      </c>
      <c r="C1390" s="990" t="s">
        <v>193</v>
      </c>
      <c r="D1390" s="993" t="s">
        <v>917</v>
      </c>
      <c r="E1390" s="993" t="s">
        <v>917</v>
      </c>
      <c r="F1390" s="993" t="s">
        <v>917</v>
      </c>
      <c r="G1390" s="992" t="s">
        <v>720</v>
      </c>
      <c r="H1390" s="569"/>
    </row>
    <row r="1391" spans="1:8" ht="16.5" x14ac:dyDescent="0.25">
      <c r="A1391" s="990">
        <v>7</v>
      </c>
      <c r="B1391" s="990" t="s">
        <v>143</v>
      </c>
      <c r="C1391" s="990" t="s">
        <v>282</v>
      </c>
      <c r="D1391" s="990">
        <v>3</v>
      </c>
      <c r="E1391" s="991">
        <v>497.62</v>
      </c>
      <c r="F1391" s="990" t="s">
        <v>721</v>
      </c>
      <c r="G1391" s="992" t="s">
        <v>720</v>
      </c>
      <c r="H1391" s="569"/>
    </row>
    <row r="1392" spans="1:8" ht="16.5" x14ac:dyDescent="0.25">
      <c r="A1392" s="990">
        <v>7</v>
      </c>
      <c r="B1392" s="990" t="s">
        <v>143</v>
      </c>
      <c r="C1392" s="990" t="s">
        <v>243</v>
      </c>
      <c r="D1392" s="990">
        <v>4</v>
      </c>
      <c r="E1392" s="991">
        <v>659.23</v>
      </c>
      <c r="F1392" s="990" t="s">
        <v>722</v>
      </c>
      <c r="G1392" s="992" t="s">
        <v>720</v>
      </c>
      <c r="H1392" s="569"/>
    </row>
    <row r="1393" spans="1:8" ht="16.5" x14ac:dyDescent="0.25">
      <c r="A1393" s="990">
        <v>7</v>
      </c>
      <c r="B1393" s="990" t="s">
        <v>143</v>
      </c>
      <c r="C1393" s="990" t="s">
        <v>200</v>
      </c>
      <c r="D1393" s="990">
        <v>11</v>
      </c>
      <c r="E1393" s="993" t="s">
        <v>917</v>
      </c>
      <c r="F1393" s="993" t="s">
        <v>917</v>
      </c>
      <c r="G1393" s="992" t="s">
        <v>720</v>
      </c>
      <c r="H1393" s="569"/>
    </row>
    <row r="1394" spans="1:8" ht="16.5" x14ac:dyDescent="0.25">
      <c r="A1394" s="990">
        <v>7</v>
      </c>
      <c r="B1394" s="990" t="s">
        <v>143</v>
      </c>
      <c r="C1394" s="990" t="s">
        <v>203</v>
      </c>
      <c r="D1394" s="990">
        <v>20</v>
      </c>
      <c r="E1394" s="993" t="s">
        <v>917</v>
      </c>
      <c r="F1394" s="993" t="s">
        <v>917</v>
      </c>
      <c r="G1394" s="992" t="s">
        <v>720</v>
      </c>
      <c r="H1394" s="569"/>
    </row>
    <row r="1395" spans="1:8" ht="16.5" customHeight="1" x14ac:dyDescent="0.25">
      <c r="A1395" s="990">
        <v>7</v>
      </c>
      <c r="B1395" s="990" t="s">
        <v>146</v>
      </c>
      <c r="C1395" s="990" t="s">
        <v>191</v>
      </c>
      <c r="D1395" s="993" t="s">
        <v>917</v>
      </c>
      <c r="E1395" s="993" t="s">
        <v>917</v>
      </c>
      <c r="F1395" s="993" t="s">
        <v>917</v>
      </c>
      <c r="G1395" s="992" t="s">
        <v>723</v>
      </c>
      <c r="H1395" s="569"/>
    </row>
    <row r="1396" spans="1:8" ht="16.5" x14ac:dyDescent="0.25">
      <c r="A1396" s="990">
        <v>7</v>
      </c>
      <c r="B1396" s="990" t="s">
        <v>146</v>
      </c>
      <c r="C1396" s="990" t="s">
        <v>190</v>
      </c>
      <c r="D1396" s="993" t="s">
        <v>917</v>
      </c>
      <c r="E1396" s="993" t="s">
        <v>917</v>
      </c>
      <c r="F1396" s="990">
        <v>5</v>
      </c>
      <c r="G1396" s="992" t="s">
        <v>723</v>
      </c>
      <c r="H1396" s="569"/>
    </row>
    <row r="1397" spans="1:8" ht="16.5" x14ac:dyDescent="0.25">
      <c r="A1397" s="990">
        <v>7</v>
      </c>
      <c r="B1397" s="990" t="s">
        <v>146</v>
      </c>
      <c r="C1397" s="990" t="s">
        <v>189</v>
      </c>
      <c r="D1397" s="990">
        <v>3</v>
      </c>
      <c r="E1397" s="991">
        <v>861.11000000000013</v>
      </c>
      <c r="F1397" s="990" t="s">
        <v>725</v>
      </c>
      <c r="G1397" s="992" t="s">
        <v>723</v>
      </c>
      <c r="H1397" s="569"/>
    </row>
    <row r="1398" spans="1:8" ht="16.5" x14ac:dyDescent="0.25">
      <c r="A1398" s="990">
        <v>7</v>
      </c>
      <c r="B1398" s="990" t="s">
        <v>146</v>
      </c>
      <c r="C1398" s="990" t="s">
        <v>193</v>
      </c>
      <c r="D1398" s="993" t="s">
        <v>917</v>
      </c>
      <c r="E1398" s="993" t="s">
        <v>917</v>
      </c>
      <c r="F1398" s="993" t="s">
        <v>917</v>
      </c>
      <c r="G1398" s="992" t="s">
        <v>723</v>
      </c>
      <c r="H1398" s="569"/>
    </row>
    <row r="1399" spans="1:8" ht="16.5" x14ac:dyDescent="0.25">
      <c r="A1399" s="990">
        <v>7</v>
      </c>
      <c r="B1399" s="990" t="s">
        <v>146</v>
      </c>
      <c r="C1399" s="990" t="s">
        <v>282</v>
      </c>
      <c r="D1399" s="993" t="s">
        <v>917</v>
      </c>
      <c r="E1399" s="991">
        <v>1027.6500000000001</v>
      </c>
      <c r="F1399" s="993" t="s">
        <v>917</v>
      </c>
      <c r="G1399" s="992" t="s">
        <v>723</v>
      </c>
      <c r="H1399" s="569"/>
    </row>
    <row r="1400" spans="1:8" ht="16.5" x14ac:dyDescent="0.25">
      <c r="A1400" s="990">
        <v>7</v>
      </c>
      <c r="B1400" s="990" t="s">
        <v>146</v>
      </c>
      <c r="C1400" s="990" t="s">
        <v>243</v>
      </c>
      <c r="D1400" s="990">
        <v>6</v>
      </c>
      <c r="E1400" s="991">
        <v>1209.7200000000003</v>
      </c>
      <c r="F1400" s="990" t="s">
        <v>724</v>
      </c>
      <c r="G1400" s="992" t="s">
        <v>723</v>
      </c>
      <c r="H1400" s="569"/>
    </row>
    <row r="1401" spans="1:8" ht="16.5" x14ac:dyDescent="0.25">
      <c r="A1401" s="990">
        <v>7</v>
      </c>
      <c r="B1401" s="990" t="s">
        <v>146</v>
      </c>
      <c r="C1401" s="990" t="s">
        <v>200</v>
      </c>
      <c r="D1401" s="990">
        <v>17</v>
      </c>
      <c r="E1401" s="993" t="s">
        <v>917</v>
      </c>
      <c r="F1401" s="993" t="s">
        <v>917</v>
      </c>
      <c r="G1401" s="992" t="s">
        <v>723</v>
      </c>
      <c r="H1401" s="569"/>
    </row>
    <row r="1402" spans="1:8" ht="16.5" x14ac:dyDescent="0.25">
      <c r="A1402" s="990">
        <v>7</v>
      </c>
      <c r="B1402" s="990" t="s">
        <v>146</v>
      </c>
      <c r="C1402" s="990" t="s">
        <v>203</v>
      </c>
      <c r="D1402" s="990">
        <v>80</v>
      </c>
      <c r="E1402" s="993" t="s">
        <v>917</v>
      </c>
      <c r="F1402" s="993" t="s">
        <v>917</v>
      </c>
      <c r="G1402" s="992" t="s">
        <v>723</v>
      </c>
      <c r="H1402" s="569"/>
    </row>
    <row r="1403" spans="1:8" ht="16.5" customHeight="1" x14ac:dyDescent="0.25">
      <c r="A1403" s="990">
        <v>7</v>
      </c>
      <c r="B1403" s="990" t="s">
        <v>149</v>
      </c>
      <c r="C1403" s="990" t="s">
        <v>191</v>
      </c>
      <c r="D1403" s="993" t="s">
        <v>917</v>
      </c>
      <c r="E1403" s="993" t="s">
        <v>917</v>
      </c>
      <c r="F1403" s="993" t="s">
        <v>917</v>
      </c>
      <c r="G1403" s="992" t="s">
        <v>726</v>
      </c>
      <c r="H1403" s="569"/>
    </row>
    <row r="1404" spans="1:8" ht="33" x14ac:dyDescent="0.25">
      <c r="A1404" s="990">
        <v>7</v>
      </c>
      <c r="B1404" s="990" t="s">
        <v>149</v>
      </c>
      <c r="C1404" s="990" t="s">
        <v>190</v>
      </c>
      <c r="D1404" s="990">
        <v>12</v>
      </c>
      <c r="E1404" s="991">
        <v>1127.57</v>
      </c>
      <c r="F1404" s="990" t="s">
        <v>727</v>
      </c>
      <c r="G1404" s="992" t="s">
        <v>726</v>
      </c>
      <c r="H1404" s="569"/>
    </row>
    <row r="1405" spans="1:8" ht="16.5" x14ac:dyDescent="0.25">
      <c r="A1405" s="990">
        <v>7</v>
      </c>
      <c r="B1405" s="990" t="s">
        <v>149</v>
      </c>
      <c r="C1405" s="990" t="s">
        <v>189</v>
      </c>
      <c r="D1405" s="990">
        <v>2</v>
      </c>
      <c r="E1405" s="991">
        <v>1036.3</v>
      </c>
      <c r="F1405" s="990" t="s">
        <v>728</v>
      </c>
      <c r="G1405" s="992" t="s">
        <v>726</v>
      </c>
      <c r="H1405" s="569"/>
    </row>
    <row r="1406" spans="1:8" ht="16.5" x14ac:dyDescent="0.25">
      <c r="A1406" s="990">
        <v>7</v>
      </c>
      <c r="B1406" s="990" t="s">
        <v>149</v>
      </c>
      <c r="C1406" s="990" t="s">
        <v>193</v>
      </c>
      <c r="D1406" s="993" t="s">
        <v>917</v>
      </c>
      <c r="E1406" s="993" t="s">
        <v>917</v>
      </c>
      <c r="F1406" s="993" t="s">
        <v>917</v>
      </c>
      <c r="G1406" s="992" t="s">
        <v>726</v>
      </c>
      <c r="H1406" s="569"/>
    </row>
    <row r="1407" spans="1:8" ht="16.5" x14ac:dyDescent="0.25">
      <c r="A1407" s="990">
        <v>7</v>
      </c>
      <c r="B1407" s="990" t="s">
        <v>149</v>
      </c>
      <c r="C1407" s="990" t="s">
        <v>243</v>
      </c>
      <c r="D1407" s="993" t="s">
        <v>917</v>
      </c>
      <c r="E1407" s="993" t="s">
        <v>917</v>
      </c>
      <c r="F1407" s="993" t="s">
        <v>917</v>
      </c>
      <c r="G1407" s="992" t="s">
        <v>726</v>
      </c>
      <c r="H1407" s="569"/>
    </row>
    <row r="1408" spans="1:8" ht="16.5" x14ac:dyDescent="0.25">
      <c r="A1408" s="990">
        <v>7</v>
      </c>
      <c r="B1408" s="990" t="s">
        <v>149</v>
      </c>
      <c r="C1408" s="990" t="s">
        <v>200</v>
      </c>
      <c r="D1408" s="990">
        <v>11</v>
      </c>
      <c r="E1408" s="993" t="s">
        <v>917</v>
      </c>
      <c r="F1408" s="993" t="s">
        <v>917</v>
      </c>
      <c r="G1408" s="992" t="s">
        <v>726</v>
      </c>
      <c r="H1408" s="569"/>
    </row>
    <row r="1409" spans="1:8" ht="16.5" x14ac:dyDescent="0.25">
      <c r="A1409" s="990">
        <v>7</v>
      </c>
      <c r="B1409" s="990" t="s">
        <v>149</v>
      </c>
      <c r="C1409" s="990" t="s">
        <v>203</v>
      </c>
      <c r="D1409" s="990">
        <v>0</v>
      </c>
      <c r="E1409" s="993" t="s">
        <v>917</v>
      </c>
      <c r="F1409" s="993" t="s">
        <v>917</v>
      </c>
      <c r="G1409" s="992" t="s">
        <v>726</v>
      </c>
      <c r="H1409" s="569"/>
    </row>
    <row r="1410" spans="1:8" ht="16.5" customHeight="1" x14ac:dyDescent="0.25">
      <c r="A1410" s="990">
        <v>7</v>
      </c>
      <c r="B1410" s="990" t="s">
        <v>152</v>
      </c>
      <c r="C1410" s="990" t="s">
        <v>191</v>
      </c>
      <c r="D1410" s="993" t="s">
        <v>917</v>
      </c>
      <c r="E1410" s="993" t="s">
        <v>917</v>
      </c>
      <c r="F1410" s="993" t="s">
        <v>917</v>
      </c>
      <c r="G1410" s="992" t="s">
        <v>726</v>
      </c>
      <c r="H1410" s="569"/>
    </row>
    <row r="1411" spans="1:8" ht="16.5" x14ac:dyDescent="0.25">
      <c r="A1411" s="990">
        <v>7</v>
      </c>
      <c r="B1411" s="990" t="s">
        <v>152</v>
      </c>
      <c r="C1411" s="990" t="s">
        <v>190</v>
      </c>
      <c r="D1411" s="993" t="s">
        <v>917</v>
      </c>
      <c r="E1411" s="993" t="s">
        <v>917</v>
      </c>
      <c r="F1411" s="993" t="s">
        <v>917</v>
      </c>
      <c r="G1411" s="992" t="s">
        <v>726</v>
      </c>
      <c r="H1411" s="569"/>
    </row>
    <row r="1412" spans="1:8" ht="16.5" x14ac:dyDescent="0.25">
      <c r="A1412" s="990">
        <v>7</v>
      </c>
      <c r="B1412" s="990" t="s">
        <v>152</v>
      </c>
      <c r="C1412" s="990" t="s">
        <v>189</v>
      </c>
      <c r="D1412" s="990">
        <v>1</v>
      </c>
      <c r="E1412" s="991">
        <v>472.39</v>
      </c>
      <c r="F1412" s="990">
        <v>31</v>
      </c>
      <c r="G1412" s="992" t="s">
        <v>726</v>
      </c>
      <c r="H1412" s="569"/>
    </row>
    <row r="1413" spans="1:8" ht="16.5" x14ac:dyDescent="0.25">
      <c r="A1413" s="990">
        <v>7</v>
      </c>
      <c r="B1413" s="990" t="s">
        <v>152</v>
      </c>
      <c r="C1413" s="990" t="s">
        <v>193</v>
      </c>
      <c r="D1413" s="993" t="s">
        <v>917</v>
      </c>
      <c r="E1413" s="993" t="s">
        <v>917</v>
      </c>
      <c r="F1413" s="993" t="s">
        <v>917</v>
      </c>
      <c r="G1413" s="992" t="s">
        <v>726</v>
      </c>
      <c r="H1413" s="569"/>
    </row>
    <row r="1414" spans="1:8" ht="16.5" x14ac:dyDescent="0.25">
      <c r="A1414" s="990">
        <v>7</v>
      </c>
      <c r="B1414" s="990" t="s">
        <v>152</v>
      </c>
      <c r="C1414" s="990" t="s">
        <v>243</v>
      </c>
      <c r="D1414" s="993" t="s">
        <v>917</v>
      </c>
      <c r="E1414" s="993" t="s">
        <v>917</v>
      </c>
      <c r="F1414" s="993" t="s">
        <v>917</v>
      </c>
      <c r="G1414" s="992" t="s">
        <v>726</v>
      </c>
      <c r="H1414" s="569"/>
    </row>
    <row r="1415" spans="1:8" ht="16.5" x14ac:dyDescent="0.25">
      <c r="A1415" s="990">
        <v>7</v>
      </c>
      <c r="B1415" s="990" t="s">
        <v>152</v>
      </c>
      <c r="C1415" s="990" t="s">
        <v>200</v>
      </c>
      <c r="D1415" s="990">
        <v>1</v>
      </c>
      <c r="E1415" s="993" t="s">
        <v>917</v>
      </c>
      <c r="F1415" s="993" t="s">
        <v>917</v>
      </c>
      <c r="G1415" s="992" t="s">
        <v>726</v>
      </c>
      <c r="H1415" s="569"/>
    </row>
    <row r="1416" spans="1:8" ht="16.5" x14ac:dyDescent="0.25">
      <c r="A1416" s="990">
        <v>7</v>
      </c>
      <c r="B1416" s="990" t="s">
        <v>152</v>
      </c>
      <c r="C1416" s="990" t="s">
        <v>203</v>
      </c>
      <c r="D1416" s="990">
        <v>16</v>
      </c>
      <c r="E1416" s="993" t="s">
        <v>917</v>
      </c>
      <c r="F1416" s="993" t="s">
        <v>917</v>
      </c>
      <c r="G1416" s="992" t="s">
        <v>726</v>
      </c>
      <c r="H1416" s="569"/>
    </row>
    <row r="1417" spans="1:8" ht="16.5" customHeight="1" x14ac:dyDescent="0.25">
      <c r="A1417" s="990">
        <v>7</v>
      </c>
      <c r="B1417" s="990" t="s">
        <v>155</v>
      </c>
      <c r="C1417" s="990" t="s">
        <v>191</v>
      </c>
      <c r="D1417" s="993" t="s">
        <v>917</v>
      </c>
      <c r="E1417" s="993" t="s">
        <v>917</v>
      </c>
      <c r="F1417" s="993" t="s">
        <v>917</v>
      </c>
      <c r="G1417" s="992" t="s">
        <v>729</v>
      </c>
      <c r="H1417" s="569"/>
    </row>
    <row r="1418" spans="1:8" ht="16.5" x14ac:dyDescent="0.25">
      <c r="A1418" s="990">
        <v>7</v>
      </c>
      <c r="B1418" s="990" t="s">
        <v>155</v>
      </c>
      <c r="C1418" s="990" t="s">
        <v>190</v>
      </c>
      <c r="D1418" s="990">
        <v>5</v>
      </c>
      <c r="E1418" s="991">
        <v>516</v>
      </c>
      <c r="F1418" s="990" t="s">
        <v>731</v>
      </c>
      <c r="G1418" s="992" t="s">
        <v>729</v>
      </c>
      <c r="H1418" s="569"/>
    </row>
    <row r="1419" spans="1:8" ht="16.5" x14ac:dyDescent="0.25">
      <c r="A1419" s="990">
        <v>7</v>
      </c>
      <c r="B1419" s="990" t="s">
        <v>155</v>
      </c>
      <c r="C1419" s="990" t="s">
        <v>189</v>
      </c>
      <c r="D1419" s="990">
        <v>4</v>
      </c>
      <c r="E1419" s="991">
        <v>479.78999999999996</v>
      </c>
      <c r="F1419" s="990" t="s">
        <v>730</v>
      </c>
      <c r="G1419" s="992" t="s">
        <v>729</v>
      </c>
      <c r="H1419" s="569"/>
    </row>
    <row r="1420" spans="1:8" ht="16.5" x14ac:dyDescent="0.25">
      <c r="A1420" s="990">
        <v>7</v>
      </c>
      <c r="B1420" s="990" t="s">
        <v>155</v>
      </c>
      <c r="C1420" s="990" t="s">
        <v>193</v>
      </c>
      <c r="D1420" s="993" t="s">
        <v>917</v>
      </c>
      <c r="E1420" s="993" t="s">
        <v>917</v>
      </c>
      <c r="F1420" s="993" t="s">
        <v>917</v>
      </c>
      <c r="G1420" s="992" t="s">
        <v>729</v>
      </c>
      <c r="H1420" s="569"/>
    </row>
    <row r="1421" spans="1:8" ht="16.5" x14ac:dyDescent="0.25">
      <c r="A1421" s="990">
        <v>7</v>
      </c>
      <c r="B1421" s="990" t="s">
        <v>155</v>
      </c>
      <c r="C1421" s="990" t="s">
        <v>243</v>
      </c>
      <c r="D1421" s="993" t="s">
        <v>917</v>
      </c>
      <c r="E1421" s="993" t="s">
        <v>917</v>
      </c>
      <c r="F1421" s="993" t="s">
        <v>917</v>
      </c>
      <c r="G1421" s="992" t="s">
        <v>729</v>
      </c>
      <c r="H1421" s="569"/>
    </row>
    <row r="1422" spans="1:8" ht="16.5" x14ac:dyDescent="0.25">
      <c r="A1422" s="990">
        <v>7</v>
      </c>
      <c r="B1422" s="990" t="s">
        <v>155</v>
      </c>
      <c r="C1422" s="990" t="s">
        <v>200</v>
      </c>
      <c r="D1422" s="990">
        <v>11</v>
      </c>
      <c r="E1422" s="993" t="s">
        <v>917</v>
      </c>
      <c r="F1422" s="993" t="s">
        <v>917</v>
      </c>
      <c r="G1422" s="992" t="s">
        <v>729</v>
      </c>
      <c r="H1422" s="569"/>
    </row>
    <row r="1423" spans="1:8" ht="16.5" x14ac:dyDescent="0.25">
      <c r="A1423" s="990">
        <v>7</v>
      </c>
      <c r="B1423" s="990" t="s">
        <v>155</v>
      </c>
      <c r="C1423" s="990" t="s">
        <v>203</v>
      </c>
      <c r="D1423" s="990">
        <v>58</v>
      </c>
      <c r="E1423" s="993" t="s">
        <v>917</v>
      </c>
      <c r="F1423" s="993" t="s">
        <v>917</v>
      </c>
      <c r="G1423" s="992" t="s">
        <v>729</v>
      </c>
      <c r="H1423" s="569"/>
    </row>
    <row r="1424" spans="1:8" ht="16.5" customHeight="1" x14ac:dyDescent="0.25">
      <c r="A1424" s="990">
        <v>7</v>
      </c>
      <c r="B1424" s="990" t="s">
        <v>158</v>
      </c>
      <c r="C1424" s="990" t="s">
        <v>191</v>
      </c>
      <c r="D1424" s="993" t="s">
        <v>917</v>
      </c>
      <c r="E1424" s="993" t="s">
        <v>917</v>
      </c>
      <c r="F1424" s="993" t="s">
        <v>917</v>
      </c>
      <c r="G1424" s="992" t="s">
        <v>732</v>
      </c>
      <c r="H1424" s="569"/>
    </row>
    <row r="1425" spans="1:8" ht="16.5" x14ac:dyDescent="0.25">
      <c r="A1425" s="990">
        <v>7</v>
      </c>
      <c r="B1425" s="990" t="s">
        <v>158</v>
      </c>
      <c r="C1425" s="990" t="s">
        <v>190</v>
      </c>
      <c r="D1425" s="993" t="s">
        <v>917</v>
      </c>
      <c r="E1425" s="991">
        <v>692.35</v>
      </c>
      <c r="F1425" s="990">
        <v>5</v>
      </c>
      <c r="G1425" s="992" t="s">
        <v>732</v>
      </c>
      <c r="H1425" s="569"/>
    </row>
    <row r="1426" spans="1:8" ht="16.5" x14ac:dyDescent="0.25">
      <c r="A1426" s="990">
        <v>7</v>
      </c>
      <c r="B1426" s="990" t="s">
        <v>158</v>
      </c>
      <c r="C1426" s="990" t="s">
        <v>189</v>
      </c>
      <c r="D1426" s="990">
        <v>1</v>
      </c>
      <c r="E1426" s="991">
        <v>938.5</v>
      </c>
      <c r="F1426" s="990" t="s">
        <v>733</v>
      </c>
      <c r="G1426" s="992" t="s">
        <v>732</v>
      </c>
      <c r="H1426" s="569"/>
    </row>
    <row r="1427" spans="1:8" ht="16.5" x14ac:dyDescent="0.25">
      <c r="A1427" s="990">
        <v>7</v>
      </c>
      <c r="B1427" s="990" t="s">
        <v>158</v>
      </c>
      <c r="C1427" s="990" t="s">
        <v>193</v>
      </c>
      <c r="D1427" s="993" t="s">
        <v>917</v>
      </c>
      <c r="E1427" s="993" t="s">
        <v>917</v>
      </c>
      <c r="F1427" s="993" t="s">
        <v>917</v>
      </c>
      <c r="G1427" s="992" t="s">
        <v>732</v>
      </c>
      <c r="H1427" s="569"/>
    </row>
    <row r="1428" spans="1:8" ht="16.5" x14ac:dyDescent="0.25">
      <c r="A1428" s="990">
        <v>7</v>
      </c>
      <c r="B1428" s="990" t="s">
        <v>158</v>
      </c>
      <c r="C1428" s="990" t="s">
        <v>243</v>
      </c>
      <c r="D1428" s="993" t="s">
        <v>917</v>
      </c>
      <c r="E1428" s="993" t="s">
        <v>917</v>
      </c>
      <c r="F1428" s="993" t="s">
        <v>917</v>
      </c>
      <c r="G1428" s="992" t="s">
        <v>732</v>
      </c>
      <c r="H1428" s="569"/>
    </row>
    <row r="1429" spans="1:8" ht="16.5" x14ac:dyDescent="0.25">
      <c r="A1429" s="990">
        <v>7</v>
      </c>
      <c r="B1429" s="990" t="s">
        <v>158</v>
      </c>
      <c r="C1429" s="990" t="s">
        <v>200</v>
      </c>
      <c r="D1429" s="990">
        <v>9</v>
      </c>
      <c r="E1429" s="993" t="s">
        <v>917</v>
      </c>
      <c r="F1429" s="993" t="s">
        <v>917</v>
      </c>
      <c r="G1429" s="992" t="s">
        <v>732</v>
      </c>
      <c r="H1429" s="569"/>
    </row>
    <row r="1430" spans="1:8" ht="16.5" x14ac:dyDescent="0.25">
      <c r="A1430" s="990">
        <v>7</v>
      </c>
      <c r="B1430" s="990" t="s">
        <v>158</v>
      </c>
      <c r="C1430" s="990" t="s">
        <v>203</v>
      </c>
      <c r="D1430" s="990">
        <v>4</v>
      </c>
      <c r="E1430" s="993" t="s">
        <v>917</v>
      </c>
      <c r="F1430" s="993" t="s">
        <v>917</v>
      </c>
      <c r="G1430" s="992" t="s">
        <v>732</v>
      </c>
      <c r="H1430" s="569"/>
    </row>
    <row r="1431" spans="1:8" ht="16.5" customHeight="1" x14ac:dyDescent="0.25">
      <c r="A1431" s="990">
        <v>7</v>
      </c>
      <c r="B1431" s="990" t="s">
        <v>161</v>
      </c>
      <c r="C1431" s="990" t="s">
        <v>191</v>
      </c>
      <c r="D1431" s="993" t="s">
        <v>917</v>
      </c>
      <c r="E1431" s="993" t="s">
        <v>917</v>
      </c>
      <c r="F1431" s="993" t="s">
        <v>917</v>
      </c>
      <c r="G1431" s="992" t="s">
        <v>734</v>
      </c>
      <c r="H1431" s="569"/>
    </row>
    <row r="1432" spans="1:8" ht="16.5" x14ac:dyDescent="0.25">
      <c r="A1432" s="990">
        <v>7</v>
      </c>
      <c r="B1432" s="990" t="s">
        <v>161</v>
      </c>
      <c r="C1432" s="990" t="s">
        <v>190</v>
      </c>
      <c r="D1432" s="990">
        <v>2</v>
      </c>
      <c r="E1432" s="991">
        <v>386.82</v>
      </c>
      <c r="F1432" s="990" t="s">
        <v>735</v>
      </c>
      <c r="G1432" s="992" t="s">
        <v>734</v>
      </c>
      <c r="H1432" s="569"/>
    </row>
    <row r="1433" spans="1:8" ht="16.5" x14ac:dyDescent="0.25">
      <c r="A1433" s="990">
        <v>7</v>
      </c>
      <c r="B1433" s="990" t="s">
        <v>161</v>
      </c>
      <c r="C1433" s="990" t="s">
        <v>189</v>
      </c>
      <c r="D1433" s="990">
        <v>1</v>
      </c>
      <c r="E1433" s="991">
        <v>151.19999999999999</v>
      </c>
      <c r="F1433" s="990" t="s">
        <v>733</v>
      </c>
      <c r="G1433" s="992" t="s">
        <v>734</v>
      </c>
      <c r="H1433" s="569"/>
    </row>
    <row r="1434" spans="1:8" ht="16.5" x14ac:dyDescent="0.25">
      <c r="A1434" s="990">
        <v>7</v>
      </c>
      <c r="B1434" s="990" t="s">
        <v>161</v>
      </c>
      <c r="C1434" s="990" t="s">
        <v>193</v>
      </c>
      <c r="D1434" s="993" t="s">
        <v>917</v>
      </c>
      <c r="E1434" s="993" t="s">
        <v>917</v>
      </c>
      <c r="F1434" s="993" t="s">
        <v>917</v>
      </c>
      <c r="G1434" s="992" t="s">
        <v>734</v>
      </c>
      <c r="H1434" s="569"/>
    </row>
    <row r="1435" spans="1:8" ht="16.5" x14ac:dyDescent="0.25">
      <c r="A1435" s="990">
        <v>7</v>
      </c>
      <c r="B1435" s="990" t="s">
        <v>161</v>
      </c>
      <c r="C1435" s="990" t="s">
        <v>243</v>
      </c>
      <c r="D1435" s="993" t="s">
        <v>917</v>
      </c>
      <c r="E1435" s="993" t="s">
        <v>917</v>
      </c>
      <c r="F1435" s="993" t="s">
        <v>917</v>
      </c>
      <c r="G1435" s="992" t="s">
        <v>734</v>
      </c>
      <c r="H1435" s="569"/>
    </row>
    <row r="1436" spans="1:8" ht="16.5" x14ac:dyDescent="0.25">
      <c r="A1436" s="990">
        <v>7</v>
      </c>
      <c r="B1436" s="990" t="s">
        <v>161</v>
      </c>
      <c r="C1436" s="990" t="s">
        <v>200</v>
      </c>
      <c r="D1436" s="990">
        <v>2</v>
      </c>
      <c r="E1436" s="993" t="s">
        <v>917</v>
      </c>
      <c r="F1436" s="993" t="s">
        <v>917</v>
      </c>
      <c r="G1436" s="992" t="s">
        <v>734</v>
      </c>
      <c r="H1436" s="569"/>
    </row>
    <row r="1437" spans="1:8" ht="16.5" x14ac:dyDescent="0.25">
      <c r="A1437" s="990">
        <v>7</v>
      </c>
      <c r="B1437" s="990" t="s">
        <v>161</v>
      </c>
      <c r="C1437" s="990" t="s">
        <v>203</v>
      </c>
      <c r="D1437" s="990">
        <v>17</v>
      </c>
      <c r="E1437" s="993" t="s">
        <v>917</v>
      </c>
      <c r="F1437" s="993" t="s">
        <v>917</v>
      </c>
      <c r="G1437" s="992" t="s">
        <v>734</v>
      </c>
      <c r="H1437" s="569"/>
    </row>
    <row r="1438" spans="1:8" ht="16.5" customHeight="1" x14ac:dyDescent="0.25">
      <c r="A1438" s="990">
        <v>7</v>
      </c>
      <c r="B1438" s="990" t="s">
        <v>164</v>
      </c>
      <c r="C1438" s="990" t="s">
        <v>191</v>
      </c>
      <c r="D1438" s="993" t="s">
        <v>917</v>
      </c>
      <c r="E1438" s="993" t="s">
        <v>917</v>
      </c>
      <c r="F1438" s="993" t="s">
        <v>917</v>
      </c>
      <c r="G1438" s="992" t="s">
        <v>734</v>
      </c>
      <c r="H1438" s="569"/>
    </row>
    <row r="1439" spans="1:8" ht="16.5" x14ac:dyDescent="0.25">
      <c r="A1439" s="990">
        <v>7</v>
      </c>
      <c r="B1439" s="990" t="s">
        <v>164</v>
      </c>
      <c r="C1439" s="990" t="s">
        <v>190</v>
      </c>
      <c r="D1439" s="990">
        <v>2</v>
      </c>
      <c r="E1439" s="991">
        <v>140</v>
      </c>
      <c r="F1439" s="990" t="s">
        <v>737</v>
      </c>
      <c r="G1439" s="992" t="s">
        <v>734</v>
      </c>
      <c r="H1439" s="569"/>
    </row>
    <row r="1440" spans="1:8" ht="16.5" x14ac:dyDescent="0.25">
      <c r="A1440" s="990">
        <v>7</v>
      </c>
      <c r="B1440" s="990" t="s">
        <v>164</v>
      </c>
      <c r="C1440" s="990" t="s">
        <v>189</v>
      </c>
      <c r="D1440" s="990">
        <v>2</v>
      </c>
      <c r="E1440" s="991">
        <v>308.86</v>
      </c>
      <c r="F1440" s="990" t="s">
        <v>736</v>
      </c>
      <c r="G1440" s="992" t="s">
        <v>734</v>
      </c>
      <c r="H1440" s="569"/>
    </row>
    <row r="1441" spans="1:8" ht="16.5" x14ac:dyDescent="0.25">
      <c r="A1441" s="990">
        <v>7</v>
      </c>
      <c r="B1441" s="990" t="s">
        <v>164</v>
      </c>
      <c r="C1441" s="990" t="s">
        <v>193</v>
      </c>
      <c r="D1441" s="993" t="s">
        <v>917</v>
      </c>
      <c r="E1441" s="993" t="s">
        <v>917</v>
      </c>
      <c r="F1441" s="993" t="s">
        <v>917</v>
      </c>
      <c r="G1441" s="992" t="s">
        <v>734</v>
      </c>
      <c r="H1441" s="569"/>
    </row>
    <row r="1442" spans="1:8" ht="16.5" x14ac:dyDescent="0.25">
      <c r="A1442" s="990">
        <v>7</v>
      </c>
      <c r="B1442" s="990" t="s">
        <v>164</v>
      </c>
      <c r="C1442" s="990" t="s">
        <v>243</v>
      </c>
      <c r="D1442" s="993" t="s">
        <v>917</v>
      </c>
      <c r="E1442" s="993" t="s">
        <v>917</v>
      </c>
      <c r="F1442" s="993" t="s">
        <v>917</v>
      </c>
      <c r="G1442" s="992" t="s">
        <v>734</v>
      </c>
      <c r="H1442" s="569"/>
    </row>
    <row r="1443" spans="1:8" ht="16.5" x14ac:dyDescent="0.25">
      <c r="A1443" s="990">
        <v>7</v>
      </c>
      <c r="B1443" s="990" t="s">
        <v>164</v>
      </c>
      <c r="C1443" s="990" t="s">
        <v>200</v>
      </c>
      <c r="D1443" s="990">
        <v>4</v>
      </c>
      <c r="E1443" s="993" t="s">
        <v>917</v>
      </c>
      <c r="F1443" s="993" t="s">
        <v>917</v>
      </c>
      <c r="G1443" s="992" t="s">
        <v>734</v>
      </c>
      <c r="H1443" s="569"/>
    </row>
    <row r="1444" spans="1:8" ht="16.5" x14ac:dyDescent="0.25">
      <c r="A1444" s="990">
        <v>7</v>
      </c>
      <c r="B1444" s="990" t="s">
        <v>164</v>
      </c>
      <c r="C1444" s="990" t="s">
        <v>203</v>
      </c>
      <c r="D1444" s="990">
        <v>14</v>
      </c>
      <c r="E1444" s="993" t="s">
        <v>917</v>
      </c>
      <c r="F1444" s="993" t="s">
        <v>917</v>
      </c>
      <c r="G1444" s="992" t="s">
        <v>734</v>
      </c>
      <c r="H1444" s="569"/>
    </row>
    <row r="1445" spans="1:8" ht="16.5" customHeight="1" x14ac:dyDescent="0.25">
      <c r="A1445" s="990">
        <v>7</v>
      </c>
      <c r="B1445" s="990" t="s">
        <v>166</v>
      </c>
      <c r="C1445" s="990" t="s">
        <v>191</v>
      </c>
      <c r="D1445" s="993" t="s">
        <v>917</v>
      </c>
      <c r="E1445" s="993" t="s">
        <v>917</v>
      </c>
      <c r="F1445" s="993" t="s">
        <v>917</v>
      </c>
      <c r="G1445" s="992" t="s">
        <v>734</v>
      </c>
      <c r="H1445" s="569"/>
    </row>
    <row r="1446" spans="1:8" ht="16.5" x14ac:dyDescent="0.25">
      <c r="A1446" s="990">
        <v>7</v>
      </c>
      <c r="B1446" s="990" t="s">
        <v>166</v>
      </c>
      <c r="C1446" s="990" t="s">
        <v>190</v>
      </c>
      <c r="D1446" s="993" t="s">
        <v>917</v>
      </c>
      <c r="E1446" s="991">
        <v>849.69</v>
      </c>
      <c r="F1446" s="993" t="s">
        <v>917</v>
      </c>
      <c r="G1446" s="992" t="s">
        <v>734</v>
      </c>
      <c r="H1446" s="569"/>
    </row>
    <row r="1447" spans="1:8" ht="16.5" x14ac:dyDescent="0.25">
      <c r="A1447" s="990">
        <v>7</v>
      </c>
      <c r="B1447" s="990" t="s">
        <v>166</v>
      </c>
      <c r="C1447" s="990" t="s">
        <v>189</v>
      </c>
      <c r="D1447" s="990">
        <v>1</v>
      </c>
      <c r="E1447" s="991">
        <v>1062.6400000000001</v>
      </c>
      <c r="F1447" s="990">
        <v>30</v>
      </c>
      <c r="G1447" s="992" t="s">
        <v>734</v>
      </c>
      <c r="H1447" s="569"/>
    </row>
    <row r="1448" spans="1:8" ht="16.5" x14ac:dyDescent="0.25">
      <c r="A1448" s="990">
        <v>7</v>
      </c>
      <c r="B1448" s="990" t="s">
        <v>166</v>
      </c>
      <c r="C1448" s="990" t="s">
        <v>193</v>
      </c>
      <c r="D1448" s="993" t="s">
        <v>917</v>
      </c>
      <c r="E1448" s="993" t="s">
        <v>917</v>
      </c>
      <c r="F1448" s="993" t="s">
        <v>917</v>
      </c>
      <c r="G1448" s="992" t="s">
        <v>734</v>
      </c>
      <c r="H1448" s="569"/>
    </row>
    <row r="1449" spans="1:8" ht="16.5" x14ac:dyDescent="0.25">
      <c r="A1449" s="990">
        <v>7</v>
      </c>
      <c r="B1449" s="990" t="s">
        <v>166</v>
      </c>
      <c r="C1449" s="990" t="s">
        <v>243</v>
      </c>
      <c r="D1449" s="993" t="s">
        <v>917</v>
      </c>
      <c r="E1449" s="993" t="s">
        <v>917</v>
      </c>
      <c r="F1449" s="993" t="s">
        <v>917</v>
      </c>
      <c r="G1449" s="992" t="s">
        <v>734</v>
      </c>
      <c r="H1449" s="569"/>
    </row>
    <row r="1450" spans="1:8" ht="16.5" x14ac:dyDescent="0.25">
      <c r="A1450" s="990">
        <v>7</v>
      </c>
      <c r="B1450" s="990" t="s">
        <v>166</v>
      </c>
      <c r="C1450" s="990" t="s">
        <v>200</v>
      </c>
      <c r="D1450" s="990">
        <v>12</v>
      </c>
      <c r="E1450" s="993" t="s">
        <v>917</v>
      </c>
      <c r="F1450" s="993" t="s">
        <v>917</v>
      </c>
      <c r="G1450" s="992" t="s">
        <v>734</v>
      </c>
      <c r="H1450" s="569"/>
    </row>
    <row r="1451" spans="1:8" ht="16.5" x14ac:dyDescent="0.25">
      <c r="A1451" s="990">
        <v>7</v>
      </c>
      <c r="B1451" s="990" t="s">
        <v>166</v>
      </c>
      <c r="C1451" s="990" t="s">
        <v>203</v>
      </c>
      <c r="D1451" s="990">
        <v>0</v>
      </c>
      <c r="E1451" s="993" t="s">
        <v>917</v>
      </c>
      <c r="F1451" s="993" t="s">
        <v>917</v>
      </c>
      <c r="G1451" s="992" t="s">
        <v>734</v>
      </c>
      <c r="H1451" s="569"/>
    </row>
    <row r="1452" spans="1:8" ht="16.5" customHeight="1" x14ac:dyDescent="0.25">
      <c r="A1452" s="990">
        <v>7</v>
      </c>
      <c r="B1452" s="990" t="s">
        <v>168</v>
      </c>
      <c r="C1452" s="990" t="s">
        <v>191</v>
      </c>
      <c r="D1452" s="993" t="s">
        <v>917</v>
      </c>
      <c r="E1452" s="993" t="s">
        <v>917</v>
      </c>
      <c r="F1452" s="993" t="s">
        <v>917</v>
      </c>
      <c r="G1452" s="992" t="s">
        <v>738</v>
      </c>
      <c r="H1452" s="569"/>
    </row>
    <row r="1453" spans="1:8" ht="16.5" x14ac:dyDescent="0.25">
      <c r="A1453" s="990">
        <v>7</v>
      </c>
      <c r="B1453" s="990" t="s">
        <v>168</v>
      </c>
      <c r="C1453" s="990" t="s">
        <v>190</v>
      </c>
      <c r="D1453" s="990">
        <v>6</v>
      </c>
      <c r="E1453" s="991">
        <v>1065.6000000000001</v>
      </c>
      <c r="F1453" s="990" t="s">
        <v>739</v>
      </c>
      <c r="G1453" s="992" t="s">
        <v>738</v>
      </c>
      <c r="H1453" s="569"/>
    </row>
    <row r="1454" spans="1:8" ht="16.5" x14ac:dyDescent="0.25">
      <c r="A1454" s="990">
        <v>7</v>
      </c>
      <c r="B1454" s="990" t="s">
        <v>168</v>
      </c>
      <c r="C1454" s="990" t="s">
        <v>189</v>
      </c>
      <c r="D1454" s="990">
        <v>4</v>
      </c>
      <c r="E1454" s="991">
        <v>958.06999999999994</v>
      </c>
      <c r="F1454" s="990" t="s">
        <v>740</v>
      </c>
      <c r="G1454" s="992" t="s">
        <v>738</v>
      </c>
      <c r="H1454" s="569"/>
    </row>
    <row r="1455" spans="1:8" ht="16.5" x14ac:dyDescent="0.25">
      <c r="A1455" s="990">
        <v>7</v>
      </c>
      <c r="B1455" s="990" t="s">
        <v>168</v>
      </c>
      <c r="C1455" s="990" t="s">
        <v>193</v>
      </c>
      <c r="D1455" s="993" t="s">
        <v>917</v>
      </c>
      <c r="E1455" s="993" t="s">
        <v>917</v>
      </c>
      <c r="F1455" s="993" t="s">
        <v>917</v>
      </c>
      <c r="G1455" s="992" t="s">
        <v>738</v>
      </c>
      <c r="H1455" s="569"/>
    </row>
    <row r="1456" spans="1:8" ht="16.5" x14ac:dyDescent="0.25">
      <c r="A1456" s="990">
        <v>7</v>
      </c>
      <c r="B1456" s="990" t="s">
        <v>168</v>
      </c>
      <c r="C1456" s="990" t="s">
        <v>243</v>
      </c>
      <c r="D1456" s="993" t="s">
        <v>917</v>
      </c>
      <c r="E1456" s="993" t="s">
        <v>917</v>
      </c>
      <c r="F1456" s="993" t="s">
        <v>917</v>
      </c>
      <c r="G1456" s="992" t="s">
        <v>738</v>
      </c>
      <c r="H1456" s="569"/>
    </row>
    <row r="1457" spans="1:8" ht="16.5" x14ac:dyDescent="0.25">
      <c r="A1457" s="990">
        <v>7</v>
      </c>
      <c r="B1457" s="990" t="s">
        <v>168</v>
      </c>
      <c r="C1457" s="990" t="s">
        <v>200</v>
      </c>
      <c r="D1457" s="990">
        <v>10</v>
      </c>
      <c r="E1457" s="993" t="s">
        <v>917</v>
      </c>
      <c r="F1457" s="993" t="s">
        <v>917</v>
      </c>
      <c r="G1457" s="992" t="s">
        <v>738</v>
      </c>
      <c r="H1457" s="569"/>
    </row>
    <row r="1458" spans="1:8" ht="16.5" x14ac:dyDescent="0.25">
      <c r="A1458" s="990">
        <v>7</v>
      </c>
      <c r="B1458" s="990" t="s">
        <v>168</v>
      </c>
      <c r="C1458" s="990" t="s">
        <v>203</v>
      </c>
      <c r="D1458" s="990">
        <v>87</v>
      </c>
      <c r="E1458" s="993" t="s">
        <v>917</v>
      </c>
      <c r="F1458" s="993" t="s">
        <v>917</v>
      </c>
      <c r="G1458" s="992" t="s">
        <v>738</v>
      </c>
      <c r="H1458" s="569"/>
    </row>
    <row r="1459" spans="1:8" ht="16.5" customHeight="1" x14ac:dyDescent="0.25">
      <c r="A1459" s="990">
        <v>7</v>
      </c>
      <c r="B1459" s="990" t="s">
        <v>170</v>
      </c>
      <c r="C1459" s="990" t="s">
        <v>191</v>
      </c>
      <c r="D1459" s="993" t="s">
        <v>917</v>
      </c>
      <c r="E1459" s="993" t="s">
        <v>917</v>
      </c>
      <c r="F1459" s="993" t="s">
        <v>917</v>
      </c>
      <c r="G1459" s="992" t="s">
        <v>741</v>
      </c>
      <c r="H1459" s="569"/>
    </row>
    <row r="1460" spans="1:8" ht="16.5" x14ac:dyDescent="0.25">
      <c r="A1460" s="990">
        <v>7</v>
      </c>
      <c r="B1460" s="990" t="s">
        <v>170</v>
      </c>
      <c r="C1460" s="990" t="s">
        <v>190</v>
      </c>
      <c r="D1460" s="990">
        <v>6</v>
      </c>
      <c r="E1460" s="991">
        <v>1484.6299999999999</v>
      </c>
      <c r="F1460" s="990" t="s">
        <v>742</v>
      </c>
      <c r="G1460" s="992" t="s">
        <v>741</v>
      </c>
      <c r="H1460" s="569"/>
    </row>
    <row r="1461" spans="1:8" ht="33" x14ac:dyDescent="0.25">
      <c r="A1461" s="990">
        <v>7</v>
      </c>
      <c r="B1461" s="990" t="s">
        <v>170</v>
      </c>
      <c r="C1461" s="990" t="s">
        <v>189</v>
      </c>
      <c r="D1461" s="990">
        <v>8</v>
      </c>
      <c r="E1461" s="991">
        <v>1291.54</v>
      </c>
      <c r="F1461" s="990" t="s">
        <v>743</v>
      </c>
      <c r="G1461" s="992" t="s">
        <v>741</v>
      </c>
      <c r="H1461" s="569"/>
    </row>
    <row r="1462" spans="1:8" ht="16.5" x14ac:dyDescent="0.25">
      <c r="A1462" s="990">
        <v>7</v>
      </c>
      <c r="B1462" s="990" t="s">
        <v>170</v>
      </c>
      <c r="C1462" s="990" t="s">
        <v>193</v>
      </c>
      <c r="D1462" s="993" t="s">
        <v>917</v>
      </c>
      <c r="E1462" s="993" t="s">
        <v>917</v>
      </c>
      <c r="F1462" s="993" t="s">
        <v>917</v>
      </c>
      <c r="G1462" s="992" t="s">
        <v>741</v>
      </c>
      <c r="H1462" s="569"/>
    </row>
    <row r="1463" spans="1:8" ht="16.5" x14ac:dyDescent="0.25">
      <c r="A1463" s="990">
        <v>7</v>
      </c>
      <c r="B1463" s="990" t="s">
        <v>170</v>
      </c>
      <c r="C1463" s="990" t="s">
        <v>243</v>
      </c>
      <c r="D1463" s="993" t="s">
        <v>917</v>
      </c>
      <c r="E1463" s="993" t="s">
        <v>917</v>
      </c>
      <c r="F1463" s="993" t="s">
        <v>917</v>
      </c>
      <c r="G1463" s="992" t="s">
        <v>741</v>
      </c>
      <c r="H1463" s="569"/>
    </row>
    <row r="1464" spans="1:8" ht="16.5" x14ac:dyDescent="0.25">
      <c r="A1464" s="990">
        <v>7</v>
      </c>
      <c r="B1464" s="990" t="s">
        <v>170</v>
      </c>
      <c r="C1464" s="990" t="s">
        <v>200</v>
      </c>
      <c r="D1464" s="990">
        <v>14</v>
      </c>
      <c r="E1464" s="993" t="s">
        <v>917</v>
      </c>
      <c r="F1464" s="993" t="s">
        <v>917</v>
      </c>
      <c r="G1464" s="992" t="s">
        <v>741</v>
      </c>
      <c r="H1464" s="569"/>
    </row>
    <row r="1465" spans="1:8" ht="16.5" x14ac:dyDescent="0.25">
      <c r="A1465" s="990">
        <v>7</v>
      </c>
      <c r="B1465" s="990" t="s">
        <v>170</v>
      </c>
      <c r="C1465" s="990" t="s">
        <v>203</v>
      </c>
      <c r="D1465" s="990">
        <v>74</v>
      </c>
      <c r="E1465" s="993" t="s">
        <v>917</v>
      </c>
      <c r="F1465" s="993" t="s">
        <v>917</v>
      </c>
      <c r="G1465" s="992" t="s">
        <v>741</v>
      </c>
      <c r="H1465" s="569"/>
    </row>
    <row r="1466" spans="1:8" ht="16.5" customHeight="1" x14ac:dyDescent="0.25">
      <c r="A1466" s="990">
        <v>7</v>
      </c>
      <c r="B1466" s="990" t="s">
        <v>172</v>
      </c>
      <c r="C1466" s="990" t="s">
        <v>191</v>
      </c>
      <c r="D1466" s="993" t="s">
        <v>917</v>
      </c>
      <c r="E1466" s="993" t="s">
        <v>917</v>
      </c>
      <c r="F1466" s="993" t="s">
        <v>917</v>
      </c>
      <c r="G1466" s="992" t="s">
        <v>744</v>
      </c>
      <c r="H1466" s="569"/>
    </row>
    <row r="1467" spans="1:8" ht="16.5" x14ac:dyDescent="0.25">
      <c r="A1467" s="990">
        <v>7</v>
      </c>
      <c r="B1467" s="990" t="s">
        <v>172</v>
      </c>
      <c r="C1467" s="990" t="s">
        <v>190</v>
      </c>
      <c r="D1467" s="990">
        <v>5</v>
      </c>
      <c r="E1467" s="991">
        <v>727.68000000000006</v>
      </c>
      <c r="F1467" s="990" t="s">
        <v>745</v>
      </c>
      <c r="G1467" s="992" t="s">
        <v>744</v>
      </c>
      <c r="H1467" s="569"/>
    </row>
    <row r="1468" spans="1:8" ht="16.5" x14ac:dyDescent="0.25">
      <c r="A1468" s="990">
        <v>7</v>
      </c>
      <c r="B1468" s="990" t="s">
        <v>172</v>
      </c>
      <c r="C1468" s="990" t="s">
        <v>189</v>
      </c>
      <c r="D1468" s="990">
        <v>4</v>
      </c>
      <c r="E1468" s="991">
        <v>643.44999999999993</v>
      </c>
      <c r="F1468" s="990" t="s">
        <v>746</v>
      </c>
      <c r="G1468" s="992" t="s">
        <v>744</v>
      </c>
      <c r="H1468" s="569"/>
    </row>
    <row r="1469" spans="1:8" ht="16.5" x14ac:dyDescent="0.25">
      <c r="A1469" s="990">
        <v>7</v>
      </c>
      <c r="B1469" s="990" t="s">
        <v>172</v>
      </c>
      <c r="C1469" s="990" t="s">
        <v>193</v>
      </c>
      <c r="D1469" s="993" t="s">
        <v>917</v>
      </c>
      <c r="E1469" s="993" t="s">
        <v>917</v>
      </c>
      <c r="F1469" s="993" t="s">
        <v>917</v>
      </c>
      <c r="G1469" s="992" t="s">
        <v>744</v>
      </c>
      <c r="H1469" s="569"/>
    </row>
    <row r="1470" spans="1:8" ht="16.5" x14ac:dyDescent="0.25">
      <c r="A1470" s="990">
        <v>7</v>
      </c>
      <c r="B1470" s="990" t="s">
        <v>172</v>
      </c>
      <c r="C1470" s="990" t="s">
        <v>243</v>
      </c>
      <c r="D1470" s="993" t="s">
        <v>917</v>
      </c>
      <c r="E1470" s="993" t="s">
        <v>917</v>
      </c>
      <c r="F1470" s="993" t="s">
        <v>917</v>
      </c>
      <c r="G1470" s="992" t="s">
        <v>744</v>
      </c>
      <c r="H1470" s="569"/>
    </row>
    <row r="1471" spans="1:8" ht="16.5" x14ac:dyDescent="0.25">
      <c r="A1471" s="990">
        <v>7</v>
      </c>
      <c r="B1471" s="990" t="s">
        <v>172</v>
      </c>
      <c r="C1471" s="990" t="s">
        <v>200</v>
      </c>
      <c r="D1471" s="990">
        <v>7</v>
      </c>
      <c r="E1471" s="993" t="s">
        <v>917</v>
      </c>
      <c r="F1471" s="993" t="s">
        <v>917</v>
      </c>
      <c r="G1471" s="992" t="s">
        <v>744</v>
      </c>
      <c r="H1471" s="569"/>
    </row>
    <row r="1472" spans="1:8" ht="16.5" x14ac:dyDescent="0.25">
      <c r="A1472" s="990">
        <v>7</v>
      </c>
      <c r="B1472" s="990" t="s">
        <v>172</v>
      </c>
      <c r="C1472" s="990" t="s">
        <v>203</v>
      </c>
      <c r="D1472" s="990">
        <v>46</v>
      </c>
      <c r="E1472" s="993" t="s">
        <v>917</v>
      </c>
      <c r="F1472" s="993" t="s">
        <v>917</v>
      </c>
      <c r="G1472" s="992" t="s">
        <v>744</v>
      </c>
      <c r="H1472" s="569"/>
    </row>
    <row r="1473" spans="1:8" ht="16.5" customHeight="1" x14ac:dyDescent="0.25">
      <c r="A1473" s="990">
        <v>7</v>
      </c>
      <c r="B1473" s="990" t="s">
        <v>174</v>
      </c>
      <c r="C1473" s="990" t="s">
        <v>191</v>
      </c>
      <c r="D1473" s="993" t="s">
        <v>917</v>
      </c>
      <c r="E1473" s="993" t="s">
        <v>917</v>
      </c>
      <c r="F1473" s="993" t="s">
        <v>917</v>
      </c>
      <c r="G1473" s="992" t="s">
        <v>747</v>
      </c>
      <c r="H1473" s="569"/>
    </row>
    <row r="1474" spans="1:8" ht="16.5" x14ac:dyDescent="0.25">
      <c r="A1474" s="990">
        <v>7</v>
      </c>
      <c r="B1474" s="990" t="s">
        <v>174</v>
      </c>
      <c r="C1474" s="990" t="s">
        <v>190</v>
      </c>
      <c r="D1474" s="990">
        <v>2</v>
      </c>
      <c r="E1474" s="991">
        <v>916.72</v>
      </c>
      <c r="F1474" s="990" t="s">
        <v>748</v>
      </c>
      <c r="G1474" s="992" t="s">
        <v>747</v>
      </c>
      <c r="H1474" s="569"/>
    </row>
    <row r="1475" spans="1:8" ht="16.5" x14ac:dyDescent="0.25">
      <c r="A1475" s="990">
        <v>7</v>
      </c>
      <c r="B1475" s="990" t="s">
        <v>174</v>
      </c>
      <c r="C1475" s="990" t="s">
        <v>189</v>
      </c>
      <c r="D1475" s="990">
        <v>4</v>
      </c>
      <c r="E1475" s="991">
        <v>615.97</v>
      </c>
      <c r="F1475" s="990" t="s">
        <v>749</v>
      </c>
      <c r="G1475" s="992" t="s">
        <v>747</v>
      </c>
      <c r="H1475" s="569"/>
    </row>
    <row r="1476" spans="1:8" ht="16.5" x14ac:dyDescent="0.25">
      <c r="A1476" s="990">
        <v>7</v>
      </c>
      <c r="B1476" s="990" t="s">
        <v>174</v>
      </c>
      <c r="C1476" s="990" t="s">
        <v>193</v>
      </c>
      <c r="D1476" s="993" t="s">
        <v>917</v>
      </c>
      <c r="E1476" s="993" t="s">
        <v>917</v>
      </c>
      <c r="F1476" s="993" t="s">
        <v>917</v>
      </c>
      <c r="G1476" s="992" t="s">
        <v>747</v>
      </c>
      <c r="H1476" s="569"/>
    </row>
    <row r="1477" spans="1:8" ht="16.5" x14ac:dyDescent="0.25">
      <c r="A1477" s="990">
        <v>7</v>
      </c>
      <c r="B1477" s="990" t="s">
        <v>174</v>
      </c>
      <c r="C1477" s="990" t="s">
        <v>243</v>
      </c>
      <c r="D1477" s="993" t="s">
        <v>917</v>
      </c>
      <c r="E1477" s="993" t="s">
        <v>917</v>
      </c>
      <c r="F1477" s="993" t="s">
        <v>917</v>
      </c>
      <c r="G1477" s="992" t="s">
        <v>747</v>
      </c>
      <c r="H1477" s="569"/>
    </row>
    <row r="1478" spans="1:8" ht="16.5" x14ac:dyDescent="0.25">
      <c r="A1478" s="990">
        <v>7</v>
      </c>
      <c r="B1478" s="990" t="s">
        <v>174</v>
      </c>
      <c r="C1478" s="990" t="s">
        <v>200</v>
      </c>
      <c r="D1478" s="990">
        <v>8</v>
      </c>
      <c r="E1478" s="993" t="s">
        <v>917</v>
      </c>
      <c r="F1478" s="993" t="s">
        <v>917</v>
      </c>
      <c r="G1478" s="992" t="s">
        <v>747</v>
      </c>
      <c r="H1478" s="569"/>
    </row>
    <row r="1479" spans="1:8" ht="16.5" x14ac:dyDescent="0.25">
      <c r="A1479" s="990">
        <v>7</v>
      </c>
      <c r="B1479" s="990" t="s">
        <v>174</v>
      </c>
      <c r="C1479" s="990" t="s">
        <v>203</v>
      </c>
      <c r="D1479" s="990">
        <v>51</v>
      </c>
      <c r="E1479" s="993" t="s">
        <v>917</v>
      </c>
      <c r="F1479" s="993" t="s">
        <v>917</v>
      </c>
      <c r="G1479" s="992" t="s">
        <v>747</v>
      </c>
      <c r="H1479" s="569"/>
    </row>
    <row r="1480" spans="1:8" ht="16.5" customHeight="1" x14ac:dyDescent="0.25">
      <c r="A1480" s="990">
        <v>7</v>
      </c>
      <c r="B1480" s="990" t="s">
        <v>176</v>
      </c>
      <c r="C1480" s="990" t="s">
        <v>191</v>
      </c>
      <c r="D1480" s="993" t="s">
        <v>917</v>
      </c>
      <c r="E1480" s="993" t="s">
        <v>917</v>
      </c>
      <c r="F1480" s="993" t="s">
        <v>917</v>
      </c>
      <c r="G1480" s="992" t="s">
        <v>750</v>
      </c>
      <c r="H1480" s="569"/>
    </row>
    <row r="1481" spans="1:8" ht="16.5" x14ac:dyDescent="0.25">
      <c r="A1481" s="990">
        <v>7</v>
      </c>
      <c r="B1481" s="990" t="s">
        <v>176</v>
      </c>
      <c r="C1481" s="990" t="s">
        <v>190</v>
      </c>
      <c r="D1481" s="990">
        <v>9</v>
      </c>
      <c r="E1481" s="991">
        <v>2018.19</v>
      </c>
      <c r="F1481" s="990" t="s">
        <v>751</v>
      </c>
      <c r="G1481" s="992" t="s">
        <v>750</v>
      </c>
      <c r="H1481" s="569"/>
    </row>
    <row r="1482" spans="1:8" ht="33" x14ac:dyDescent="0.25">
      <c r="A1482" s="990">
        <v>7</v>
      </c>
      <c r="B1482" s="990" t="s">
        <v>176</v>
      </c>
      <c r="C1482" s="990" t="s">
        <v>189</v>
      </c>
      <c r="D1482" s="990">
        <v>8</v>
      </c>
      <c r="E1482" s="991">
        <v>2352.08</v>
      </c>
      <c r="F1482" s="990" t="s">
        <v>752</v>
      </c>
      <c r="G1482" s="992" t="s">
        <v>750</v>
      </c>
      <c r="H1482" s="569"/>
    </row>
    <row r="1483" spans="1:8" ht="16.5" x14ac:dyDescent="0.25">
      <c r="A1483" s="990">
        <v>7</v>
      </c>
      <c r="B1483" s="990" t="s">
        <v>176</v>
      </c>
      <c r="C1483" s="990" t="s">
        <v>193</v>
      </c>
      <c r="D1483" s="993" t="s">
        <v>917</v>
      </c>
      <c r="E1483" s="993" t="s">
        <v>917</v>
      </c>
      <c r="F1483" s="993" t="s">
        <v>917</v>
      </c>
      <c r="G1483" s="992" t="s">
        <v>750</v>
      </c>
      <c r="H1483" s="569"/>
    </row>
    <row r="1484" spans="1:8" ht="16.5" x14ac:dyDescent="0.25">
      <c r="A1484" s="990">
        <v>7</v>
      </c>
      <c r="B1484" s="990" t="s">
        <v>176</v>
      </c>
      <c r="C1484" s="990" t="s">
        <v>243</v>
      </c>
      <c r="D1484" s="993" t="s">
        <v>917</v>
      </c>
      <c r="E1484" s="993" t="s">
        <v>917</v>
      </c>
      <c r="F1484" s="993" t="s">
        <v>917</v>
      </c>
      <c r="G1484" s="992" t="s">
        <v>750</v>
      </c>
      <c r="H1484" s="569"/>
    </row>
    <row r="1485" spans="1:8" ht="16.5" x14ac:dyDescent="0.25">
      <c r="A1485" s="990">
        <v>7</v>
      </c>
      <c r="B1485" s="990" t="s">
        <v>176</v>
      </c>
      <c r="C1485" s="990" t="s">
        <v>200</v>
      </c>
      <c r="D1485" s="990">
        <v>26</v>
      </c>
      <c r="E1485" s="993" t="s">
        <v>917</v>
      </c>
      <c r="F1485" s="993" t="s">
        <v>917</v>
      </c>
      <c r="G1485" s="992" t="s">
        <v>750</v>
      </c>
      <c r="H1485" s="569"/>
    </row>
    <row r="1486" spans="1:8" ht="16.5" x14ac:dyDescent="0.25">
      <c r="A1486" s="990">
        <v>7</v>
      </c>
      <c r="B1486" s="990" t="s">
        <v>176</v>
      </c>
      <c r="C1486" s="990" t="s">
        <v>203</v>
      </c>
      <c r="D1486" s="990">
        <v>101</v>
      </c>
      <c r="E1486" s="993" t="s">
        <v>917</v>
      </c>
      <c r="F1486" s="993" t="s">
        <v>917</v>
      </c>
      <c r="G1486" s="992" t="s">
        <v>750</v>
      </c>
      <c r="H1486" s="569"/>
    </row>
    <row r="1487" spans="1:8" ht="16.5" customHeight="1" x14ac:dyDescent="0.25">
      <c r="A1487" s="990">
        <v>7</v>
      </c>
      <c r="B1487" s="990" t="s">
        <v>178</v>
      </c>
      <c r="C1487" s="990" t="s">
        <v>191</v>
      </c>
      <c r="D1487" s="993" t="s">
        <v>917</v>
      </c>
      <c r="E1487" s="993" t="s">
        <v>917</v>
      </c>
      <c r="F1487" s="993" t="s">
        <v>917</v>
      </c>
      <c r="G1487" s="992" t="s">
        <v>753</v>
      </c>
      <c r="H1487" s="569"/>
    </row>
    <row r="1488" spans="1:8" ht="16.5" x14ac:dyDescent="0.25">
      <c r="A1488" s="990">
        <v>7</v>
      </c>
      <c r="B1488" s="990" t="s">
        <v>178</v>
      </c>
      <c r="C1488" s="990" t="s">
        <v>190</v>
      </c>
      <c r="D1488" s="990">
        <v>8</v>
      </c>
      <c r="E1488" s="991">
        <v>1712.65</v>
      </c>
      <c r="F1488" s="990" t="s">
        <v>754</v>
      </c>
      <c r="G1488" s="992" t="s">
        <v>753</v>
      </c>
      <c r="H1488" s="569"/>
    </row>
    <row r="1489" spans="1:8" ht="16.5" x14ac:dyDescent="0.25">
      <c r="A1489" s="990">
        <v>7</v>
      </c>
      <c r="B1489" s="990" t="s">
        <v>178</v>
      </c>
      <c r="C1489" s="990" t="s">
        <v>189</v>
      </c>
      <c r="D1489" s="990">
        <v>8</v>
      </c>
      <c r="E1489" s="991">
        <v>1935.69</v>
      </c>
      <c r="F1489" s="990" t="s">
        <v>755</v>
      </c>
      <c r="G1489" s="992" t="s">
        <v>753</v>
      </c>
      <c r="H1489" s="569"/>
    </row>
    <row r="1490" spans="1:8" ht="16.5" x14ac:dyDescent="0.25">
      <c r="A1490" s="990">
        <v>7</v>
      </c>
      <c r="B1490" s="990" t="s">
        <v>178</v>
      </c>
      <c r="C1490" s="990" t="s">
        <v>193</v>
      </c>
      <c r="D1490" s="993" t="s">
        <v>917</v>
      </c>
      <c r="E1490" s="993" t="s">
        <v>917</v>
      </c>
      <c r="F1490" s="993" t="s">
        <v>917</v>
      </c>
      <c r="G1490" s="992" t="s">
        <v>753</v>
      </c>
      <c r="H1490" s="569"/>
    </row>
    <row r="1491" spans="1:8" ht="16.5" x14ac:dyDescent="0.25">
      <c r="A1491" s="990">
        <v>7</v>
      </c>
      <c r="B1491" s="990" t="s">
        <v>178</v>
      </c>
      <c r="C1491" s="990" t="s">
        <v>243</v>
      </c>
      <c r="D1491" s="993" t="s">
        <v>917</v>
      </c>
      <c r="E1491" s="993" t="s">
        <v>917</v>
      </c>
      <c r="F1491" s="993" t="s">
        <v>917</v>
      </c>
      <c r="G1491" s="992" t="s">
        <v>753</v>
      </c>
      <c r="H1491" s="569"/>
    </row>
    <row r="1492" spans="1:8" ht="16.5" x14ac:dyDescent="0.25">
      <c r="A1492" s="990">
        <v>7</v>
      </c>
      <c r="B1492" s="990" t="s">
        <v>178</v>
      </c>
      <c r="C1492" s="990" t="s">
        <v>200</v>
      </c>
      <c r="D1492" s="990">
        <v>22</v>
      </c>
      <c r="E1492" s="993" t="s">
        <v>917</v>
      </c>
      <c r="F1492" s="993" t="s">
        <v>917</v>
      </c>
      <c r="G1492" s="992" t="s">
        <v>753</v>
      </c>
      <c r="H1492" s="569"/>
    </row>
    <row r="1493" spans="1:8" ht="16.5" x14ac:dyDescent="0.25">
      <c r="A1493" s="990">
        <v>7</v>
      </c>
      <c r="B1493" s="990" t="s">
        <v>178</v>
      </c>
      <c r="C1493" s="990" t="s">
        <v>203</v>
      </c>
      <c r="D1493" s="990">
        <v>94</v>
      </c>
      <c r="E1493" s="993" t="s">
        <v>917</v>
      </c>
      <c r="F1493" s="993" t="s">
        <v>917</v>
      </c>
      <c r="G1493" s="992" t="s">
        <v>753</v>
      </c>
      <c r="H1493" s="569"/>
    </row>
    <row r="1494" spans="1:8" ht="16.5" customHeight="1" x14ac:dyDescent="0.25">
      <c r="A1494" s="990">
        <v>7</v>
      </c>
      <c r="B1494" s="990" t="s">
        <v>180</v>
      </c>
      <c r="C1494" s="990" t="s">
        <v>191</v>
      </c>
      <c r="D1494" s="993" t="s">
        <v>917</v>
      </c>
      <c r="E1494" s="993" t="s">
        <v>917</v>
      </c>
      <c r="F1494" s="993" t="s">
        <v>917</v>
      </c>
      <c r="G1494" s="992" t="s">
        <v>756</v>
      </c>
      <c r="H1494" s="569"/>
    </row>
    <row r="1495" spans="1:8" ht="16.5" x14ac:dyDescent="0.25">
      <c r="A1495" s="990">
        <v>7</v>
      </c>
      <c r="B1495" s="990" t="s">
        <v>180</v>
      </c>
      <c r="C1495" s="990" t="s">
        <v>190</v>
      </c>
      <c r="D1495" s="990">
        <v>6</v>
      </c>
      <c r="E1495" s="991">
        <v>1628.94</v>
      </c>
      <c r="F1495" s="990" t="s">
        <v>757</v>
      </c>
      <c r="G1495" s="992" t="s">
        <v>756</v>
      </c>
      <c r="H1495" s="569"/>
    </row>
    <row r="1496" spans="1:8" ht="33" x14ac:dyDescent="0.25">
      <c r="A1496" s="990">
        <v>7</v>
      </c>
      <c r="B1496" s="990" t="s">
        <v>180</v>
      </c>
      <c r="C1496" s="990" t="s">
        <v>189</v>
      </c>
      <c r="D1496" s="990">
        <v>8</v>
      </c>
      <c r="E1496" s="991">
        <v>1489.5700000000002</v>
      </c>
      <c r="F1496" s="990" t="s">
        <v>758</v>
      </c>
      <c r="G1496" s="992" t="s">
        <v>756</v>
      </c>
      <c r="H1496" s="569"/>
    </row>
    <row r="1497" spans="1:8" ht="16.5" x14ac:dyDescent="0.25">
      <c r="A1497" s="990">
        <v>7</v>
      </c>
      <c r="B1497" s="990" t="s">
        <v>180</v>
      </c>
      <c r="C1497" s="990" t="s">
        <v>193</v>
      </c>
      <c r="D1497" s="993" t="s">
        <v>917</v>
      </c>
      <c r="E1497" s="993" t="s">
        <v>917</v>
      </c>
      <c r="F1497" s="993" t="s">
        <v>917</v>
      </c>
      <c r="G1497" s="992" t="s">
        <v>756</v>
      </c>
      <c r="H1497" s="569"/>
    </row>
    <row r="1498" spans="1:8" ht="16.5" x14ac:dyDescent="0.25">
      <c r="A1498" s="990">
        <v>7</v>
      </c>
      <c r="B1498" s="990" t="s">
        <v>180</v>
      </c>
      <c r="C1498" s="990" t="s">
        <v>243</v>
      </c>
      <c r="D1498" s="993" t="s">
        <v>917</v>
      </c>
      <c r="E1498" s="993" t="s">
        <v>917</v>
      </c>
      <c r="F1498" s="993" t="s">
        <v>917</v>
      </c>
      <c r="G1498" s="992" t="s">
        <v>756</v>
      </c>
      <c r="H1498" s="569"/>
    </row>
    <row r="1499" spans="1:8" ht="16.5" x14ac:dyDescent="0.25">
      <c r="A1499" s="990">
        <v>7</v>
      </c>
      <c r="B1499" s="990" t="s">
        <v>180</v>
      </c>
      <c r="C1499" s="990" t="s">
        <v>200</v>
      </c>
      <c r="D1499" s="990">
        <v>16</v>
      </c>
      <c r="E1499" s="993" t="s">
        <v>917</v>
      </c>
      <c r="F1499" s="993" t="s">
        <v>917</v>
      </c>
      <c r="G1499" s="992" t="s">
        <v>756</v>
      </c>
      <c r="H1499" s="569"/>
    </row>
    <row r="1500" spans="1:8" ht="16.5" x14ac:dyDescent="0.25">
      <c r="A1500" s="990">
        <v>7</v>
      </c>
      <c r="B1500" s="990" t="s">
        <v>180</v>
      </c>
      <c r="C1500" s="990" t="s">
        <v>203</v>
      </c>
      <c r="D1500" s="990">
        <v>76</v>
      </c>
      <c r="E1500" s="993" t="s">
        <v>917</v>
      </c>
      <c r="F1500" s="993" t="s">
        <v>917</v>
      </c>
      <c r="G1500" s="992" t="s">
        <v>756</v>
      </c>
      <c r="H1500" s="569"/>
    </row>
    <row r="1501" spans="1:8" ht="16.5" customHeight="1" x14ac:dyDescent="0.25">
      <c r="A1501" s="990">
        <v>7</v>
      </c>
      <c r="B1501" s="990" t="s">
        <v>817</v>
      </c>
      <c r="C1501" s="990" t="s">
        <v>191</v>
      </c>
      <c r="D1501" s="993" t="s">
        <v>917</v>
      </c>
      <c r="E1501" s="993" t="s">
        <v>917</v>
      </c>
      <c r="F1501" s="993" t="s">
        <v>917</v>
      </c>
      <c r="G1501" s="992" t="s">
        <v>756</v>
      </c>
      <c r="H1501" s="569"/>
    </row>
    <row r="1502" spans="1:8" ht="16.5" x14ac:dyDescent="0.25">
      <c r="A1502" s="990">
        <v>7</v>
      </c>
      <c r="B1502" s="990" t="s">
        <v>817</v>
      </c>
      <c r="C1502" s="990" t="s">
        <v>190</v>
      </c>
      <c r="D1502" s="990">
        <v>3</v>
      </c>
      <c r="E1502" s="991">
        <v>480.23</v>
      </c>
      <c r="F1502" s="997" t="s">
        <v>824</v>
      </c>
      <c r="G1502" s="992" t="s">
        <v>756</v>
      </c>
      <c r="H1502" s="569"/>
    </row>
    <row r="1503" spans="1:8" ht="16.5" x14ac:dyDescent="0.25">
      <c r="A1503" s="990">
        <v>7</v>
      </c>
      <c r="B1503" s="990" t="s">
        <v>817</v>
      </c>
      <c r="C1503" s="990" t="s">
        <v>189</v>
      </c>
      <c r="D1503" s="990">
        <v>3</v>
      </c>
      <c r="E1503" s="991">
        <v>625.92000000000007</v>
      </c>
      <c r="F1503" s="990" t="s">
        <v>825</v>
      </c>
      <c r="G1503" s="992" t="s">
        <v>756</v>
      </c>
      <c r="H1503" s="569"/>
    </row>
    <row r="1504" spans="1:8" ht="16.5" x14ac:dyDescent="0.25">
      <c r="A1504" s="990">
        <v>7</v>
      </c>
      <c r="B1504" s="990" t="s">
        <v>817</v>
      </c>
      <c r="C1504" s="990" t="s">
        <v>193</v>
      </c>
      <c r="D1504" s="993" t="s">
        <v>917</v>
      </c>
      <c r="E1504" s="993" t="s">
        <v>917</v>
      </c>
      <c r="F1504" s="993" t="s">
        <v>917</v>
      </c>
      <c r="G1504" s="992" t="s">
        <v>756</v>
      </c>
      <c r="H1504" s="569"/>
    </row>
    <row r="1505" spans="1:8" ht="16.5" x14ac:dyDescent="0.25">
      <c r="A1505" s="990">
        <v>7</v>
      </c>
      <c r="B1505" s="990" t="s">
        <v>817</v>
      </c>
      <c r="C1505" s="990" t="s">
        <v>243</v>
      </c>
      <c r="D1505" s="993" t="s">
        <v>917</v>
      </c>
      <c r="E1505" s="993" t="s">
        <v>917</v>
      </c>
      <c r="F1505" s="993" t="s">
        <v>917</v>
      </c>
      <c r="G1505" s="992" t="s">
        <v>756</v>
      </c>
      <c r="H1505" s="569"/>
    </row>
    <row r="1506" spans="1:8" ht="16.5" x14ac:dyDescent="0.25">
      <c r="A1506" s="990">
        <v>7</v>
      </c>
      <c r="B1506" s="990" t="s">
        <v>817</v>
      </c>
      <c r="C1506" s="990" t="s">
        <v>200</v>
      </c>
      <c r="D1506" s="990">
        <v>7</v>
      </c>
      <c r="E1506" s="993" t="s">
        <v>917</v>
      </c>
      <c r="F1506" s="993" t="s">
        <v>917</v>
      </c>
      <c r="G1506" s="992" t="s">
        <v>756</v>
      </c>
      <c r="H1506" s="569"/>
    </row>
    <row r="1507" spans="1:8" ht="16.5" x14ac:dyDescent="0.25">
      <c r="A1507" s="990">
        <v>7</v>
      </c>
      <c r="B1507" s="990" t="s">
        <v>817</v>
      </c>
      <c r="C1507" s="990" t="s">
        <v>203</v>
      </c>
      <c r="D1507" s="990">
        <v>37</v>
      </c>
      <c r="E1507" s="993" t="s">
        <v>917</v>
      </c>
      <c r="F1507" s="993" t="s">
        <v>917</v>
      </c>
      <c r="G1507" s="992" t="s">
        <v>756</v>
      </c>
      <c r="H1507" s="569"/>
    </row>
    <row r="1508" spans="1:8" ht="16.5" customHeight="1" x14ac:dyDescent="0.25">
      <c r="A1508" s="990">
        <v>7</v>
      </c>
      <c r="B1508" s="990" t="s">
        <v>181</v>
      </c>
      <c r="C1508" s="990" t="s">
        <v>191</v>
      </c>
      <c r="D1508" s="993" t="s">
        <v>917</v>
      </c>
      <c r="E1508" s="993" t="s">
        <v>917</v>
      </c>
      <c r="F1508" s="993" t="s">
        <v>917</v>
      </c>
      <c r="G1508" s="992" t="s">
        <v>638</v>
      </c>
      <c r="H1508" s="569"/>
    </row>
    <row r="1509" spans="1:8" ht="33" x14ac:dyDescent="0.25">
      <c r="A1509" s="990">
        <v>7</v>
      </c>
      <c r="B1509" s="990" t="s">
        <v>181</v>
      </c>
      <c r="C1509" s="990" t="s">
        <v>190</v>
      </c>
      <c r="D1509" s="990">
        <v>11</v>
      </c>
      <c r="E1509" s="991">
        <v>4019.98</v>
      </c>
      <c r="F1509" s="990" t="s">
        <v>639</v>
      </c>
      <c r="G1509" s="992" t="s">
        <v>638</v>
      </c>
      <c r="H1509" s="569"/>
    </row>
    <row r="1510" spans="1:8" ht="33" x14ac:dyDescent="0.25">
      <c r="A1510" s="990">
        <v>7</v>
      </c>
      <c r="B1510" s="990" t="s">
        <v>181</v>
      </c>
      <c r="C1510" s="990" t="s">
        <v>189</v>
      </c>
      <c r="D1510" s="990">
        <v>9</v>
      </c>
      <c r="E1510" s="991">
        <v>4700.95</v>
      </c>
      <c r="F1510" s="990" t="s">
        <v>640</v>
      </c>
      <c r="G1510" s="992" t="s">
        <v>638</v>
      </c>
      <c r="H1510" s="569"/>
    </row>
    <row r="1511" spans="1:8" ht="16.5" x14ac:dyDescent="0.25">
      <c r="A1511" s="990">
        <v>7</v>
      </c>
      <c r="B1511" s="990" t="s">
        <v>181</v>
      </c>
      <c r="C1511" s="990" t="s">
        <v>193</v>
      </c>
      <c r="D1511" s="993" t="s">
        <v>917</v>
      </c>
      <c r="E1511" s="993" t="s">
        <v>917</v>
      </c>
      <c r="F1511" s="993" t="s">
        <v>917</v>
      </c>
      <c r="G1511" s="992" t="s">
        <v>638</v>
      </c>
      <c r="H1511" s="569"/>
    </row>
    <row r="1512" spans="1:8" ht="16.5" x14ac:dyDescent="0.25">
      <c r="A1512" s="990">
        <v>7</v>
      </c>
      <c r="B1512" s="990" t="s">
        <v>181</v>
      </c>
      <c r="C1512" s="990" t="s">
        <v>243</v>
      </c>
      <c r="D1512" s="993" t="s">
        <v>917</v>
      </c>
      <c r="E1512" s="993" t="s">
        <v>917</v>
      </c>
      <c r="F1512" s="993" t="s">
        <v>917</v>
      </c>
      <c r="G1512" s="992" t="s">
        <v>638</v>
      </c>
      <c r="H1512" s="569"/>
    </row>
    <row r="1513" spans="1:8" ht="16.5" x14ac:dyDescent="0.25">
      <c r="A1513" s="990">
        <v>7</v>
      </c>
      <c r="B1513" s="990" t="s">
        <v>181</v>
      </c>
      <c r="C1513" s="990" t="s">
        <v>200</v>
      </c>
      <c r="D1513" s="990">
        <v>50</v>
      </c>
      <c r="E1513" s="993" t="s">
        <v>917</v>
      </c>
      <c r="F1513" s="993" t="s">
        <v>917</v>
      </c>
      <c r="G1513" s="992" t="s">
        <v>638</v>
      </c>
      <c r="H1513" s="569"/>
    </row>
    <row r="1514" spans="1:8" ht="16.5" x14ac:dyDescent="0.25">
      <c r="A1514" s="990">
        <v>7</v>
      </c>
      <c r="B1514" s="990" t="s">
        <v>181</v>
      </c>
      <c r="C1514" s="990" t="s">
        <v>203</v>
      </c>
      <c r="D1514" s="990">
        <v>181</v>
      </c>
      <c r="E1514" s="993" t="s">
        <v>917</v>
      </c>
      <c r="F1514" s="993" t="s">
        <v>917</v>
      </c>
      <c r="G1514" s="992" t="s">
        <v>638</v>
      </c>
      <c r="H1514" s="569"/>
    </row>
  </sheetData>
  <phoneticPr fontId="4" type="noConversion"/>
  <hyperlinks>
    <hyperlink ref="G2" r:id="rId1" xr:uid="{6B54A9F7-67F6-4D8C-9882-7563DA549569}"/>
    <hyperlink ref="G8" r:id="rId2" xr:uid="{71AE9D6F-A381-4EFB-85D5-D571C2AD62D2}"/>
    <hyperlink ref="G15" r:id="rId3" xr:uid="{09153635-B03E-4A0E-863F-2D280771FE95}"/>
    <hyperlink ref="G22" r:id="rId4" xr:uid="{9409507F-FCA8-49D0-9CB2-4A715FB23FC7}"/>
    <hyperlink ref="G29" r:id="rId5" xr:uid="{0B56332A-9736-4504-BC67-D5ED4777F8E5}"/>
    <hyperlink ref="G36" r:id="rId6" xr:uid="{18EA7E37-B6FD-4A75-A508-0E84EB6AC006}"/>
    <hyperlink ref="G43" r:id="rId7" xr:uid="{D50C8677-71C6-4CBB-B764-9F14E0FE7D70}"/>
    <hyperlink ref="G50" r:id="rId8" xr:uid="{861A309D-49B2-444C-9209-6329665E5D75}"/>
    <hyperlink ref="G57" r:id="rId9" xr:uid="{79361680-9259-4F0F-B02A-9AEE01C6E53D}"/>
    <hyperlink ref="G64" r:id="rId10" xr:uid="{50E93109-9939-41CA-AAE3-8D97444C45A5}"/>
    <hyperlink ref="G71" r:id="rId11" xr:uid="{FB93A43F-54DE-4D52-BC4E-C03EEA72EA0A}"/>
    <hyperlink ref="G78" r:id="rId12" xr:uid="{FE569162-D7A6-41B4-BB20-08A3C91061CB}"/>
    <hyperlink ref="G85" r:id="rId13" xr:uid="{0CEEA912-6F5B-43A4-B3C0-4C8124727B81}"/>
    <hyperlink ref="G92" r:id="rId14" xr:uid="{C90E7BD0-991A-4289-B73E-C99E43D3B3F6}"/>
    <hyperlink ref="G99" r:id="rId15" xr:uid="{045961B0-70C4-4B04-9C1F-CEDF7E87C65C}"/>
    <hyperlink ref="G106" r:id="rId16" xr:uid="{93AC14FF-3650-4485-A2A1-11A86FE7A9D7}"/>
    <hyperlink ref="G120" r:id="rId17" xr:uid="{2837DBBE-CDEA-4BCE-A0D9-BB857360241C}"/>
    <hyperlink ref="G113" r:id="rId18" xr:uid="{12FDEF0C-20CD-4C4D-B8A5-90937DF80C51}"/>
    <hyperlink ref="G127" r:id="rId19" xr:uid="{6FDD2B4B-B206-4629-B6BF-F434B7C7CA3D}"/>
    <hyperlink ref="G134" r:id="rId20" xr:uid="{A175EF77-6947-4699-A00B-986C4F9FD1F7}"/>
    <hyperlink ref="G141" r:id="rId21" xr:uid="{A07F6A37-9E98-44EF-8BF5-031779D458E9}"/>
    <hyperlink ref="G148" r:id="rId22" xr:uid="{B79F5A04-7B4D-499F-A34E-1838405166A1}"/>
    <hyperlink ref="G155" r:id="rId23" xr:uid="{4DAAC8DD-93EE-4878-B415-8D629D4A8408}"/>
    <hyperlink ref="G162" r:id="rId24" xr:uid="{0A19CF89-8069-4752-AE02-3891002D4DA3}"/>
    <hyperlink ref="G169" r:id="rId25" xr:uid="{531C5D55-4BDB-40F9-87DE-DDCE16D3C82A}"/>
    <hyperlink ref="G176" r:id="rId26" xr:uid="{C034ADCC-8020-4054-B4C2-CE2E1D189F68}"/>
    <hyperlink ref="G183" r:id="rId27" xr:uid="{974E28F9-6BC8-4578-A05A-9AE79CE4E8A3}"/>
    <hyperlink ref="G190" r:id="rId28" xr:uid="{AECCBA23-DB99-4821-B0F9-52509B9E323E}"/>
    <hyperlink ref="G197" r:id="rId29" xr:uid="{BD493F41-589B-437A-B63D-E95714D58E36}"/>
    <hyperlink ref="G204" r:id="rId30" xr:uid="{EC5B201B-F6AE-40EA-B823-9B78BFC540CB}"/>
    <hyperlink ref="G211" r:id="rId31" xr:uid="{D8BD14B4-F88F-4218-AE99-84928485B03A}"/>
    <hyperlink ref="G218" r:id="rId32" xr:uid="{728B39E8-7805-485D-B67C-16A22CFBE8DC}"/>
    <hyperlink ref="G225" r:id="rId33" xr:uid="{5724AB95-5645-41DC-AFB5-6F8B3A236CDE}"/>
    <hyperlink ref="G232" r:id="rId34" xr:uid="{D43F56BF-0C98-4E42-975E-D759B511646B}"/>
    <hyperlink ref="G239" r:id="rId35" xr:uid="{FE1DD5AF-3169-4481-9C91-219006F4E73E}"/>
    <hyperlink ref="G382" r:id="rId36" xr:uid="{D0F3912C-0CEE-4EE2-A4AC-83D223FDF73F}"/>
    <hyperlink ref="G390" r:id="rId37" xr:uid="{5362FE9B-1F2D-4F5F-9939-068FAF8E6634}"/>
    <hyperlink ref="G342" r:id="rId38" xr:uid="{57CD43A2-8C6E-4CD6-BECC-DAC8153277AA}"/>
    <hyperlink ref="G350" r:id="rId39" xr:uid="{28A0F997-BB31-44F8-8F11-D9345CF307C6}"/>
    <hyperlink ref="G358" r:id="rId40" xr:uid="{61874235-942F-44A2-A182-04B2C32DE896}"/>
    <hyperlink ref="G366" r:id="rId41" xr:uid="{9BBD03C1-4FEA-40A5-992C-D1935F91E544}"/>
    <hyperlink ref="G374" r:id="rId42" xr:uid="{50DA4B96-F42F-4301-8BC9-87594981380A}"/>
    <hyperlink ref="G398" r:id="rId43" xr:uid="{A75624F4-82EB-4AAA-B463-AF729D724E33}"/>
    <hyperlink ref="G406" r:id="rId44" xr:uid="{9E9190F0-4D12-4156-BC6D-1BB808F67BD1}"/>
    <hyperlink ref="G414" r:id="rId45" xr:uid="{5C0D0026-D0E7-4C8F-807F-700607B59B62}"/>
    <hyperlink ref="G422" r:id="rId46" xr:uid="{142D545A-C756-4BCE-925A-6786D98B24D0}"/>
    <hyperlink ref="G430" r:id="rId47" xr:uid="{A45922B3-87DC-45C8-A003-35B6095D0E40}"/>
    <hyperlink ref="G438" r:id="rId48" xr:uid="{1D1F9286-6A19-45E0-B3DF-FB730EC4F51C}"/>
    <hyperlink ref="G454" r:id="rId49" xr:uid="{B33E2C8F-D90E-46CA-8CF2-837C664E5B5B}"/>
    <hyperlink ref="G462" r:id="rId50" xr:uid="{99D7471D-870F-47D4-BEFF-F22016AEB556}"/>
    <hyperlink ref="G470" r:id="rId51" xr:uid="{83B60DFA-73B1-4219-A0AA-CEF57F9829E1}"/>
    <hyperlink ref="G478" r:id="rId52" xr:uid="{37873214-4132-42B1-A10B-B69BF19F3630}"/>
    <hyperlink ref="G486" r:id="rId53" xr:uid="{19C43A6E-A575-40B1-A292-C39E75D8F756}"/>
    <hyperlink ref="G494" r:id="rId54" xr:uid="{C2629AAC-3E76-4B46-AA4B-2FA675FCF3A2}"/>
    <hyperlink ref="G510" r:id="rId55" xr:uid="{5C4E72E4-A9C7-4C88-A9BE-92FEEDD91A09}"/>
    <hyperlink ref="G518" r:id="rId56" xr:uid="{5F2B5AE5-254B-482C-99D6-24627C082014}"/>
    <hyperlink ref="G534" r:id="rId57" xr:uid="{4A43C2B9-494C-4E9D-9789-B57553C6A0DD}"/>
    <hyperlink ref="G542" r:id="rId58" xr:uid="{66F0862F-55F4-4CF8-82D5-EB41853B2700}"/>
    <hyperlink ref="G526" r:id="rId59" xr:uid="{4FC53C38-A07B-467D-BA01-FD76AF000C91}"/>
    <hyperlink ref="G550" r:id="rId60" xr:uid="{06700061-8D0F-4111-A62D-1F7FE332B7CF}"/>
    <hyperlink ref="G558" r:id="rId61" xr:uid="{F4755F06-7264-4AB4-A05F-DFA94AE22924}"/>
    <hyperlink ref="G566" r:id="rId62" xr:uid="{5A188879-7BD8-4616-B6C1-6AA76976C914}"/>
    <hyperlink ref="G574" r:id="rId63" xr:uid="{BB9F1566-BEA3-4F47-BBEC-DC0A5390B14F}"/>
    <hyperlink ref="G254" r:id="rId64" xr:uid="{64536F98-68DC-455B-BF68-37AE1AE19A56}"/>
    <hyperlink ref="G262" r:id="rId65" xr:uid="{744A4D5F-6775-4116-8C2D-B9DA6D3B0E02}"/>
    <hyperlink ref="G270" r:id="rId66" xr:uid="{7772BDF6-A296-4B94-B359-B48B1049A2A7}"/>
    <hyperlink ref="G286" r:id="rId67" xr:uid="{6DF59C45-48EF-4628-BAD2-E9A328824EFD}"/>
    <hyperlink ref="G294" r:id="rId68" xr:uid="{7D563B7F-076B-44A9-80DB-CF1C02DF183A}"/>
    <hyperlink ref="G302" r:id="rId69" xr:uid="{2F630C2E-F634-4660-8703-43DBF12B1377}"/>
    <hyperlink ref="G310" r:id="rId70" xr:uid="{08379C58-1F27-4CB7-AD89-BDCDA8D6A8D6}"/>
    <hyperlink ref="G318" r:id="rId71" xr:uid="{BD9218B7-3D9E-47E4-9BBC-60D4E0D5CA03}"/>
    <hyperlink ref="G326" r:id="rId72" xr:uid="{2EDB5B5A-4822-4AEC-A109-DF41C06F809E}"/>
    <hyperlink ref="G334" r:id="rId73" xr:uid="{27AA96D4-C966-461C-8A28-143FA9BFA497}"/>
    <hyperlink ref="G446" r:id="rId74" xr:uid="{92BADF01-18FE-4E1B-A5A8-ADC0DD9B1FD9}"/>
    <hyperlink ref="G278" r:id="rId75" xr:uid="{8593B04F-9A81-4CC9-9445-D1F66531D810}"/>
    <hyperlink ref="G582" r:id="rId76" xr:uid="{15CD4F84-F768-4C67-A205-375E3183D84C}"/>
    <hyperlink ref="G590" r:id="rId77" xr:uid="{98B294CF-2EF0-4CAA-BC17-266916B90988}"/>
    <hyperlink ref="G598" r:id="rId78" xr:uid="{3575A309-CAB5-4162-86EE-5696BA889A11}"/>
    <hyperlink ref="G606" r:id="rId79" xr:uid="{AD09B988-6F36-4ACB-8964-425E2F1A347F}"/>
    <hyperlink ref="G614" r:id="rId80" xr:uid="{E021E32E-8217-45B7-8349-44BA29B27155}"/>
    <hyperlink ref="G246" r:id="rId81" xr:uid="{AA8CDBA6-99E0-4C25-9D5D-59BA07DC0362}"/>
    <hyperlink ref="G622" r:id="rId82" xr:uid="{16257AE6-7E36-4647-BCB4-A5C080577F0D}"/>
    <hyperlink ref="G630" r:id="rId83" xr:uid="{57FA7387-BB92-466B-A421-5A330E40D078}"/>
    <hyperlink ref="G638" r:id="rId84" xr:uid="{1DD853C8-BF5F-41BB-8746-59E8BB9D9303}"/>
    <hyperlink ref="G646" r:id="rId85" xr:uid="{E1A9F8F7-A748-4B04-A5CF-3C2A0803BD17}"/>
    <hyperlink ref="G654" r:id="rId86" xr:uid="{60921A98-C66B-4EBB-AAEE-CFCA803A6C6A}"/>
    <hyperlink ref="G662" r:id="rId87" xr:uid="{E8F53A77-6835-4214-8922-0936A749B04D}"/>
    <hyperlink ref="G670" r:id="rId88" xr:uid="{B41FE423-C7AD-499B-8432-07332CEC650D}"/>
    <hyperlink ref="G678" r:id="rId89" xr:uid="{0CAB9B77-E390-424B-83CD-875EB37A3D3D}"/>
    <hyperlink ref="G686" r:id="rId90" xr:uid="{1F0C6C74-4B9D-4163-B9EC-84D7A18514D5}"/>
    <hyperlink ref="G694" r:id="rId91" xr:uid="{8F4AAB0E-0A84-44E8-9314-ACE767AB4931}"/>
    <hyperlink ref="G702" r:id="rId92" xr:uid="{408B4AEB-4A25-4947-971D-43A875AB3180}"/>
    <hyperlink ref="G710" r:id="rId93" xr:uid="{C0386AA0-2AA3-43F9-B8C5-FEF6426E0F1E}"/>
    <hyperlink ref="G718" r:id="rId94" xr:uid="{128FAF8D-63B5-4263-A3DA-D6251196DEA6}"/>
    <hyperlink ref="G726" r:id="rId95" xr:uid="{89F7BFC7-A286-408C-A148-DAE1D492CE9F}"/>
    <hyperlink ref="G734" r:id="rId96" xr:uid="{AE7E0F38-6D29-4935-87E0-6862979B6F86}"/>
    <hyperlink ref="G742" r:id="rId97" xr:uid="{68DC7E8A-2E5E-4C8C-95B3-26ADAFA25FA6}"/>
    <hyperlink ref="G750" r:id="rId98" xr:uid="{29511D16-574A-45FB-BEA9-24DD2425C08E}"/>
    <hyperlink ref="G758" r:id="rId99" xr:uid="{99742A84-B69F-483B-90C5-9510920D9802}"/>
    <hyperlink ref="G766" r:id="rId100" xr:uid="{2D11F41F-5C66-429C-B544-13A4FCF817A7}"/>
    <hyperlink ref="G774" r:id="rId101" xr:uid="{DD07E61F-9156-43FE-9474-F419C83445DD}"/>
    <hyperlink ref="G782" r:id="rId102" xr:uid="{959D3972-C58B-4310-A1C3-E1C94E017DDF}"/>
    <hyperlink ref="G790" r:id="rId103" xr:uid="{BA7E50B4-B0D1-426C-9F29-5FD232D319B5}"/>
    <hyperlink ref="G798" r:id="rId104" xr:uid="{D93D0E3E-2EEA-4382-9322-0FFF63D7D0C2}"/>
    <hyperlink ref="G806" r:id="rId105" xr:uid="{214F891C-4469-4A05-B4AB-B42637566994}"/>
    <hyperlink ref="G814" r:id="rId106" xr:uid="{2C3294C1-A8BD-4E77-A2A8-86B215301EF8}"/>
    <hyperlink ref="G822" r:id="rId107" xr:uid="{39F139E3-F839-4376-B91B-D4966335587A}"/>
    <hyperlink ref="G830" r:id="rId108" xr:uid="{FA183221-025A-4A25-A678-5EC31B4A6CDA}"/>
    <hyperlink ref="G838" r:id="rId109" xr:uid="{5E1AD29C-18BF-455E-9F58-B718A85A928C}"/>
    <hyperlink ref="G878" r:id="rId110" xr:uid="{A1FC84B5-82BA-4426-967A-5CA09EA8C971}"/>
    <hyperlink ref="G846" r:id="rId111" xr:uid="{DB951157-AC5D-4986-9EA7-571DD9241D59}"/>
    <hyperlink ref="G854" r:id="rId112" xr:uid="{580D3E62-9B19-4482-A9AD-5C9AE2AC8CB6}"/>
    <hyperlink ref="G862" r:id="rId113" xr:uid="{1B05E062-12A2-4730-9875-49751946C023}"/>
    <hyperlink ref="G870" r:id="rId114" xr:uid="{A57ADADF-E606-4B1A-9331-48A98E527AFD}"/>
    <hyperlink ref="G886" r:id="rId115" xr:uid="{891B25DC-9ADB-457E-BD06-15F2D3E7192B}"/>
    <hyperlink ref="G894" r:id="rId116" xr:uid="{FB0AEF13-5813-4280-80BF-529B598D2328}"/>
    <hyperlink ref="G902" r:id="rId117" xr:uid="{79C84993-AE38-4670-ACDE-FE64E1B2F478}"/>
    <hyperlink ref="G910" r:id="rId118" xr:uid="{7F9D67C2-B405-40DA-964B-5227DC1A6AB2}"/>
    <hyperlink ref="G918" r:id="rId119" xr:uid="{699796B3-1507-4F66-8381-86BC777D478D}"/>
    <hyperlink ref="G926" r:id="rId120" xr:uid="{758200C1-CC92-463B-8C4B-254EA7CFA8DD}"/>
    <hyperlink ref="G934" r:id="rId121" xr:uid="{9B6B72B0-EA0B-45B6-B5F1-8743B64AD76A}"/>
    <hyperlink ref="G942" r:id="rId122" xr:uid="{9396D437-1D1A-423F-9BAA-252BC3D9E3B6}"/>
    <hyperlink ref="G950" r:id="rId123" xr:uid="{93F43755-CA40-4E85-850C-0757EA18EE44}"/>
    <hyperlink ref="G958" r:id="rId124" xr:uid="{98491320-6D69-4FA8-B98A-793BFAAFC9A3}"/>
    <hyperlink ref="G966" r:id="rId125" xr:uid="{59675319-5394-47FF-B559-9720D8345E64}"/>
    <hyperlink ref="G974" r:id="rId126" xr:uid="{4923CE7D-6465-4257-9FDB-D954A895541A}"/>
    <hyperlink ref="G982" r:id="rId127" xr:uid="{7BC6F501-DD09-4760-864D-586F142F31CB}"/>
    <hyperlink ref="G990" r:id="rId128" xr:uid="{77AED6DA-9D3A-46E4-9002-162C974003B7}"/>
    <hyperlink ref="G998" r:id="rId129" xr:uid="{FB828F1F-3658-45D6-91DE-803E06E86D70}"/>
    <hyperlink ref="G1006" r:id="rId130" xr:uid="{39ED67E2-068B-4794-945B-2E686FFB5947}"/>
    <hyperlink ref="G1014" r:id="rId131" xr:uid="{EDB85357-0C6D-47DB-A29D-2DB679FF52EF}"/>
    <hyperlink ref="G1022" r:id="rId132" xr:uid="{66B411BB-6800-4465-8179-1D507437859D}"/>
    <hyperlink ref="G1030" r:id="rId133" xr:uid="{BEF1B2AF-9259-4140-80A7-ABCF1B8CA9E1}"/>
    <hyperlink ref="G1038" r:id="rId134" xr:uid="{3A86B50D-BA6A-4B70-BE68-2D517B23124A}"/>
    <hyperlink ref="G1062" r:id="rId135" xr:uid="{D50E71E0-F2BE-4B25-829D-DADA28BC1183}"/>
    <hyperlink ref="G1070" r:id="rId136" xr:uid="{3EF6FB7B-E53A-40DE-8DC1-7376D2DA6D12}"/>
    <hyperlink ref="G1078" r:id="rId137" xr:uid="{51286A2B-FE34-4EE9-8DFC-CDA583BF81D4}"/>
    <hyperlink ref="G1086" r:id="rId138" xr:uid="{8552EF46-0486-4D28-8A01-FF6009AE4772}"/>
    <hyperlink ref="G1094" r:id="rId139" xr:uid="{B24D6B8C-2E23-439B-9CBE-076329D20CE3}"/>
    <hyperlink ref="G1054" r:id="rId140" xr:uid="{1EDC9F0B-37F1-48BD-B5F5-49C531F65A7B}"/>
    <hyperlink ref="G1102" r:id="rId141" xr:uid="{6607DE51-0389-4577-9370-914985787B65}"/>
    <hyperlink ref="G1110" r:id="rId142" xr:uid="{217BEA21-9250-4637-A09F-275B15D4D689}"/>
    <hyperlink ref="G1118" r:id="rId143" xr:uid="{81457700-D351-4D22-B8E1-CF1B9FA658A4}"/>
    <hyperlink ref="G1126" r:id="rId144" xr:uid="{63FCEB4C-967E-45BF-858C-CFAF01ED027F}"/>
    <hyperlink ref="G1134" r:id="rId145" xr:uid="{4E1567B5-E529-4B01-B9F7-27C1EB3657F1}"/>
    <hyperlink ref="G1150" r:id="rId146" xr:uid="{B2BEF053-6799-4BBD-8A68-50CFAC2E46B0}"/>
    <hyperlink ref="G1158" r:id="rId147" xr:uid="{706C98B6-8B7E-41A1-9353-5BD175AF9C90}"/>
    <hyperlink ref="G1142" r:id="rId148" xr:uid="{01E103CA-DA77-40E3-B25F-51853FC19AC8}"/>
    <hyperlink ref="G1166" r:id="rId149" xr:uid="{E32B6B3E-3E46-423C-8BD6-73C5964F3161}"/>
    <hyperlink ref="G1174" r:id="rId150" xr:uid="{69FF438C-76F7-4EA8-AAB1-274E17899A29}"/>
    <hyperlink ref="G1182" r:id="rId151" xr:uid="{83EDC31F-0590-4F3F-B35D-A5C3A26C7E3A}"/>
    <hyperlink ref="G1190" r:id="rId152" xr:uid="{78A85A52-BF4E-4CE0-A4D6-9F68279B1858}"/>
    <hyperlink ref="G1508" r:id="rId153" xr:uid="{94C08768-FEA8-482F-A8F5-9F66B16F9C0D}"/>
    <hyperlink ref="G1198" r:id="rId154" xr:uid="{A6A3FB71-7DFC-4CCD-9390-9A0EF8329577}"/>
    <hyperlink ref="G1205" r:id="rId155" xr:uid="{88C2EEC4-CB70-4F7E-8061-78EF0F1B72A5}"/>
    <hyperlink ref="G1212" r:id="rId156" xr:uid="{BCD41CD0-BC74-415D-9424-7C4EFF74C24C}"/>
    <hyperlink ref="G1219" r:id="rId157" xr:uid="{018EBB21-F7D0-466E-8BD8-1282CA28570C}"/>
    <hyperlink ref="G1226" r:id="rId158" xr:uid="{A0309B8F-0C47-41D6-98FD-309B9F955DED}"/>
    <hyperlink ref="G1233" r:id="rId159" xr:uid="{715C46D7-0C25-4623-B37F-BDDC3FCEC749}"/>
    <hyperlink ref="G1240" r:id="rId160" xr:uid="{974BE8ED-9AD4-4561-AED5-4620803E88FF}"/>
    <hyperlink ref="G1247" r:id="rId161" xr:uid="{75390348-E468-400A-A02D-E4D28DF59824}"/>
    <hyperlink ref="G1255" r:id="rId162" xr:uid="{00C85FA0-2AE1-4EDD-9531-AC49EB7E7EE5}"/>
    <hyperlink ref="G1263" r:id="rId163" xr:uid="{92A168C5-A019-4DF8-9B98-BA4B1C2422D6}"/>
    <hyperlink ref="G1270" r:id="rId164" xr:uid="{9A6C1F0A-233C-47ED-AE69-420E262E25C5}"/>
    <hyperlink ref="G1277" r:id="rId165" xr:uid="{47B82AAA-9A2A-48E8-A243-662F9633EE51}"/>
    <hyperlink ref="G1284" r:id="rId166" xr:uid="{81E43019-3C45-4C1E-A666-8999D554BFC3}"/>
    <hyperlink ref="G1291" r:id="rId167" xr:uid="{8DAF6610-2A9F-4C17-B562-ED071B034E09}"/>
    <hyperlink ref="G1298" r:id="rId168" xr:uid="{1419D704-B535-4292-8D35-368390D78407}"/>
    <hyperlink ref="G1305" r:id="rId169" xr:uid="{40899AA5-D4A9-4F68-BDC0-18A0993FF065}"/>
    <hyperlink ref="G1312" r:id="rId170" xr:uid="{D863B525-6022-4074-8446-9A4762A6D1C1}"/>
    <hyperlink ref="G1319" r:id="rId171" xr:uid="{2F6DD808-ED2F-4E87-9CE8-B960740A6AE6}"/>
    <hyperlink ref="G1326" r:id="rId172" xr:uid="{3FA986E2-4120-4E75-866C-031406C18C01}"/>
    <hyperlink ref="G1333" r:id="rId173" xr:uid="{C3CB9A31-AD91-4BD3-ACC6-86F6F51F42B8}"/>
    <hyperlink ref="G1340" r:id="rId174" xr:uid="{01FEEC2C-724A-4C41-B6E4-9B4C445A3434}"/>
    <hyperlink ref="G1347" r:id="rId175" xr:uid="{9C59A45D-B22D-40C4-B12C-A288B131A531}"/>
    <hyperlink ref="G1355" r:id="rId176" xr:uid="{652FA02B-851E-4F6D-9BE7-2E48EF688D32}"/>
    <hyperlink ref="G1363" r:id="rId177" xr:uid="{C426F47D-4420-4BAE-A3DF-B7AA0F301FF9}"/>
    <hyperlink ref="G1371" r:id="rId178" xr:uid="{CA52479A-9AD0-47F2-9B52-C4DE2FCBD463}"/>
    <hyperlink ref="G1379" r:id="rId179" xr:uid="{77759923-F391-4389-B732-DC59D76A4EF6}"/>
    <hyperlink ref="G1387" r:id="rId180" xr:uid="{93BBCBC2-55B1-4B11-9C04-50D5A940FCA4}"/>
    <hyperlink ref="G1395" r:id="rId181" xr:uid="{E771B9A7-7AD8-45A0-BA10-C28EA0E5BB23}"/>
    <hyperlink ref="G1403" r:id="rId182" xr:uid="{8C396EDF-2A27-4A1F-B11C-4F017C694186}"/>
    <hyperlink ref="G1417" r:id="rId183" xr:uid="{414E73F4-AC58-46A5-AA91-3F19D7578A35}"/>
    <hyperlink ref="G1424" r:id="rId184" xr:uid="{327EBFC8-F0AE-4F7C-A642-78DA90D4F41C}"/>
    <hyperlink ref="G1431" r:id="rId185" xr:uid="{288DA384-FC42-4B3E-B2D3-7F8D2602C97D}"/>
    <hyperlink ref="G1452" r:id="rId186" xr:uid="{5A2248FC-D94F-4566-AF95-CBD09B29CFEA}"/>
    <hyperlink ref="G1459" r:id="rId187" xr:uid="{633F2CC9-1DD2-46ED-82FD-9BBADFA13E47}"/>
    <hyperlink ref="G1466" r:id="rId188" xr:uid="{BF1725FF-7AF4-4ECF-B31C-81233ED4ED4E}"/>
    <hyperlink ref="G1473" r:id="rId189" xr:uid="{5253A2A6-2621-4D20-9F56-60ED7AF58754}"/>
    <hyperlink ref="G1480" r:id="rId190" xr:uid="{12766396-D858-4AD4-BD59-4C07835269F2}"/>
    <hyperlink ref="G1487" r:id="rId191" xr:uid="{C06721FE-B893-4303-9228-984B0049A4AF}"/>
    <hyperlink ref="G1494" r:id="rId192" xr:uid="{579CD60F-92AA-4090-9C4A-71635BB059FD}"/>
    <hyperlink ref="G1046" r:id="rId193" xr:uid="{9BE17E8B-1877-43E6-975E-13A598BF0EA7}"/>
    <hyperlink ref="G3:G7" r:id="rId194" display="https://goo.gl/maps/hPkYfPMd8cwg7ei57" xr:uid="{3F1FC006-9D87-4384-8337-6015869EDF4C}"/>
    <hyperlink ref="G9:G14" r:id="rId195" display="https://goo.gl/maps/jhfJYwDoSropthco6" xr:uid="{E32EA17E-6183-4AF4-8BD6-70CFD8731C64}"/>
    <hyperlink ref="G16:G21" r:id="rId196" display="https://goo.gl/maps/rvfKc5bkAk5gc5oTA" xr:uid="{BFDC0262-4232-4D89-83D1-E25980E93AAF}"/>
    <hyperlink ref="G23:G28" r:id="rId197" display="https://goo.gl/maps/iLeCnyxG1W1mumz17" xr:uid="{B93A8C40-10B4-40ED-892A-60696E996483}"/>
    <hyperlink ref="G30:G35" r:id="rId198" display="https://goo.gl/maps/zws5tjhHSe2TJ4RU9" xr:uid="{863A5AAD-3A65-4C0A-B83C-F38A7816629E}"/>
    <hyperlink ref="G37:G41" r:id="rId199" display="https://goo.gl/maps/7uPG7w3ZWDyb4cSf9" xr:uid="{144FCF26-9F07-4372-9D4C-F12C81247B0C}"/>
    <hyperlink ref="G42" r:id="rId200" xr:uid="{685A2A2B-0179-4AF1-9CF7-FB592CA9D167}"/>
    <hyperlink ref="G44:G49" r:id="rId201" display="https://goo.gl/maps/YH8p9autPRCDXvcH8" xr:uid="{18614063-E2EC-4503-A0EF-958A1EFD6F2E}"/>
    <hyperlink ref="G51:G56" r:id="rId202" display="https://goo.gl/maps/DvLsFhBuErucPz2d9" xr:uid="{BEA48966-5B0B-4287-8DDB-DB3A4DCD9460}"/>
    <hyperlink ref="G58:G63" r:id="rId203" display="https://goo.gl/maps/JGP2A9XHxmqSxJWcA" xr:uid="{C3233161-04BE-4FF7-905B-DD3A8037A790}"/>
    <hyperlink ref="G65:G70" r:id="rId204" display="https://goo.gl/maps/q3AAAe4DpUJy1GnVA" xr:uid="{890DE8A7-4BC2-4E1A-9940-60D0D74D7468}"/>
    <hyperlink ref="G72:G77" r:id="rId205" display="https://goo.gl/maps/MdzGGt4Herx6kU9G6" xr:uid="{59050277-0C8F-4E18-8DC1-F53290C9AC0B}"/>
    <hyperlink ref="G79:G84" r:id="rId206" display="https://goo.gl/maps/3sY42bw5it2h95tw8" xr:uid="{D188B45E-6943-4FAC-96C5-7151EEB1870B}"/>
    <hyperlink ref="G86:G91" r:id="rId207" display="https://goo.gl/maps/SQd3aGLPKcf8giiT8" xr:uid="{1B7F315E-6A26-45A1-BAE8-923946810D9E}"/>
    <hyperlink ref="G93:G98" r:id="rId208" display="https://goo.gl/maps/sf722gyvberyfGuu5" xr:uid="{F489B84A-948C-4E7F-B1A0-DE537073F710}"/>
    <hyperlink ref="G100:G105" r:id="rId209" display="https://goo.gl/maps/mkMHkeeM8fQNrPAd6" xr:uid="{7DA50C2C-A9A0-4466-B538-40C0D5FF88F9}"/>
    <hyperlink ref="G107:G112" r:id="rId210" display="https://goo.gl/maps/Kmh8vv1cGWMkYyuw6" xr:uid="{CEF8DE61-BEF2-4750-A1A0-30231E105990}"/>
    <hyperlink ref="G114:G119" r:id="rId211" display="https://goo.gl/maps/www1goC3xfrPW2yX6" xr:uid="{390F8C92-99B3-4838-82F5-31E63EA65EAA}"/>
    <hyperlink ref="G121:G126" r:id="rId212" display="https://goo.gl/maps/4wjsK6WrPoaTLh2z8" xr:uid="{14139378-652E-4B1F-AB1D-02C8F393ABEF}"/>
    <hyperlink ref="G128:G133" r:id="rId213" display="https://goo.gl/maps/pJX9FV8eKCiKbKn46" xr:uid="{6304B927-8BC8-449E-8814-C46024E5D45B}"/>
    <hyperlink ref="G135:G140" r:id="rId214" display="https://goo.gl/maps/h7BC7MojUo2GpR1i9" xr:uid="{E90D3101-B91B-4DF5-9428-F18861132AB7}"/>
    <hyperlink ref="G142:G147" r:id="rId215" display="https://goo.gl/maps/JUvE1cE1ZXFhdoQv8" xr:uid="{71FE000B-4CE7-4C80-8504-E7E8FA847DB0}"/>
    <hyperlink ref="G149:G154" r:id="rId216" display="https://goo.gl/maps/pRi8p2NAtPx2jhvU8" xr:uid="{ED085FF5-3191-4CFB-ABF7-8E0F62B453F1}"/>
    <hyperlink ref="G156:G161" r:id="rId217" display="https://goo.gl/maps/PQGfAmit8LnQgi8b9" xr:uid="{E09CA9C7-8D18-4C61-BD07-F296769CD021}"/>
    <hyperlink ref="G163:G168" r:id="rId218" display="https://goo.gl/maps/chWREHtmD6aDbu1XA" xr:uid="{8B07049F-8A01-4B43-BCC5-366F7FDB1131}"/>
    <hyperlink ref="G170:G175" r:id="rId219" display="https://goo.gl/maps/xnUBBFe2YMhqShNe8" xr:uid="{B6C80604-5B15-41E1-AAA8-52BFB9215C92}"/>
    <hyperlink ref="G177:G182" r:id="rId220" display="https://goo.gl/maps/d1LyRJoWYuFFhvwz6" xr:uid="{4C9FBC69-F16E-46FF-A5BB-F0262BAC203A}"/>
    <hyperlink ref="G184:G189" r:id="rId221" display="https://goo.gl/maps/JbLdJuLUkXDCfX1n7" xr:uid="{95CEF810-2BA1-436C-95F9-720F7E3EDFB3}"/>
    <hyperlink ref="G191:G196" r:id="rId222" display="https://goo.gl/maps/E83YhvRxhdwsyL6DA" xr:uid="{73FE598F-EE9F-4922-8B49-22BE07797A16}"/>
    <hyperlink ref="G198:G203" r:id="rId223" display="https://goo.gl/maps/hzucZh8xFXqR1gKHA" xr:uid="{E55C0EAE-3858-46BF-B5E0-AB2243A7C196}"/>
    <hyperlink ref="G205:G210" r:id="rId224" display="https://goo.gl/maps/AAevq7sJDMgwCMpC8" xr:uid="{12029B93-8414-491C-8BD4-3D460BC147F5}"/>
    <hyperlink ref="G212:G217" r:id="rId225" display="https://goo.gl/maps/BAQcZx5MjQhPw9YQ9" xr:uid="{EB610B5E-27FB-4A9D-8399-7BC98941F45E}"/>
    <hyperlink ref="G219:G224" r:id="rId226" display="https://goo.gl/maps/B373ooP48anxeSPJ9" xr:uid="{31698142-DB71-4B1A-A8F6-853D9A190A85}"/>
    <hyperlink ref="G226:G231" r:id="rId227" display="https://goo.gl/maps/8AYpSaLqPyHe5UYe8" xr:uid="{AA8A7007-4B6C-4A9F-B046-45D9D3F1A8EA}"/>
    <hyperlink ref="G233:G238" r:id="rId228" display="https://goo.gl/maps/D7DBnYaRE3upFAHJ8" xr:uid="{1EB88D97-798D-4D98-9F5D-245FF8B31493}"/>
    <hyperlink ref="G240:G245" r:id="rId229" display="https://goo.gl/maps/nNmiVhAbY4THu48k9" xr:uid="{768F9E83-62F6-4F27-9479-81844E891078}"/>
    <hyperlink ref="G247:G253" r:id="rId230" display="https://goo.gl/maps/rbH9Ge32aDdLZobY7" xr:uid="{32A34C42-A41A-4CFE-BDDF-0FC432861653}"/>
    <hyperlink ref="G255:G261" r:id="rId231" display="https://goo.gl/maps/zLhzva18kQndV9zA8" xr:uid="{94221B42-F4D2-43B9-8776-42D3AC7368B5}"/>
    <hyperlink ref="G263:G269" r:id="rId232" display="https://goo.gl/maps/9o6p3TdXmM9XShm47" xr:uid="{F879E803-ADF7-4C14-AB29-AE789A12A28E}"/>
    <hyperlink ref="G271:G277" r:id="rId233" display="https://goo.gl/maps/HU2HQDLZaALLutzNA" xr:uid="{1F44AD27-0F65-4DC3-8002-C46B438E1872}"/>
    <hyperlink ref="G279:G285" r:id="rId234" display="https://goo.gl/maps/orirP4cwiWmJb1To9" xr:uid="{A1C8F53D-43E3-4ADA-A008-CC1BD41197CF}"/>
    <hyperlink ref="G287:G293" r:id="rId235" display="https://goo.gl/maps/UtKgPSxGtFqBJYNY9" xr:uid="{87E73C67-B70F-488C-A614-3C003144EAFF}"/>
    <hyperlink ref="G295:G301" r:id="rId236" display="https://goo.gl/maps/CgBGoC1LJ5w9E49G7" xr:uid="{9A55A712-0A24-4276-85CF-71E9D778516A}"/>
    <hyperlink ref="G303:G309" r:id="rId237" display="https://goo.gl/maps/dmZXrFiNfVJN7b4GA" xr:uid="{192774E7-6B44-48FB-9FB7-2BD1EECE354E}"/>
    <hyperlink ref="G311:G317" r:id="rId238" display="https://goo.gl/maps/ANNHTWazU5cs1UMd6" xr:uid="{3450F546-0A0D-4AD4-9E9E-292494442560}"/>
    <hyperlink ref="G319:G325" r:id="rId239" display="https://goo.gl/maps/dpiKESnzCkkXiQ1R7" xr:uid="{D65CE502-BE47-415D-B167-F89D8C9E2903}"/>
    <hyperlink ref="G327:G333" r:id="rId240" display="https://goo.gl/maps/tMbdnANYqBf4uCNs6" xr:uid="{50E7952F-C1A7-4736-B18F-D13E14F212D9}"/>
    <hyperlink ref="G335:G341" r:id="rId241" display="https://goo.gl/maps/qiPb7Qe5j4hpMxWdA" xr:uid="{B1A48972-9612-43F6-BBCD-4FEC9983FD46}"/>
    <hyperlink ref="G343:G349" r:id="rId242" display="https://goo.gl/maps/7h3URXZ9QoksWrUp9" xr:uid="{16DD4FFA-0C1D-4AA9-9052-2D0226A52336}"/>
    <hyperlink ref="G351:G357" r:id="rId243" display="https://goo.gl/maps/Zq2mCmTjHYhgRvkT7" xr:uid="{AC56E5D3-B358-40A5-8EE2-9563F6622CAC}"/>
    <hyperlink ref="G359:G365" r:id="rId244" display="https://goo.gl/maps/j6ChjH2aDEfxi8TK7" xr:uid="{442A186B-6D1D-4807-8B13-9BDE5118F9F3}"/>
    <hyperlink ref="G367:G373" r:id="rId245" display="https://goo.gl/maps/uhLnXfPXm55SVuEW8" xr:uid="{10F96B91-E37C-4C53-957A-9524C1952E59}"/>
    <hyperlink ref="G375:G381" r:id="rId246" display="https://goo.gl/maps/gkYFJcFtLqfquqWQ7" xr:uid="{410AACA7-EF12-49CC-AAEF-DE2050357D94}"/>
    <hyperlink ref="G383:G389" r:id="rId247" display="https://goo.gl/maps/hee3N8FBtqB9nh6M8" xr:uid="{B9044DC7-7BA7-4AD3-B52B-EBD556F0CA4D}"/>
    <hyperlink ref="G391:G397" r:id="rId248" display="https://goo.gl/maps/58NE6SzmdTevB1EM6" xr:uid="{5F609510-32A9-405A-9BA6-634697C014DE}"/>
    <hyperlink ref="G399:G405" r:id="rId249" display="https://goo.gl/maps/YdQHfuH1oz5S6imx7" xr:uid="{920488DF-EEA1-48E6-8EB0-6BBD1E3D9676}"/>
    <hyperlink ref="G407:G413" r:id="rId250" display="https://goo.gl/maps/bwY7t5q2NghgxwN37" xr:uid="{52B88FA5-BF34-478F-A6E4-32189ABA2A55}"/>
    <hyperlink ref="G415:G421" r:id="rId251" display="https://goo.gl/maps/dAvbMCKLXwho4PQH6" xr:uid="{DF24B701-1936-42C7-AE3A-C43244CED614}"/>
    <hyperlink ref="G423:G429" r:id="rId252" display="https://goo.gl/maps/BL8svUkSMXoa6wfH8" xr:uid="{6D9C4EE5-9582-44EA-AE4D-664D954EC016}"/>
    <hyperlink ref="G431:G437" r:id="rId253" display="https://goo.gl/maps/ydZDMFydquuo8dxt8" xr:uid="{69A31AE9-0764-4235-91DA-24AE717EF0A7}"/>
    <hyperlink ref="G439:G445" r:id="rId254" display="https://goo.gl/maps/n52vp5Y9VqNbf7JW8" xr:uid="{768C9848-CB41-45C9-AEFD-F5C86D5AA849}"/>
    <hyperlink ref="G447:G453" r:id="rId255" display="https://goo.gl/maps/gP7fpXwGtS2q8fB68" xr:uid="{2C1534B5-100D-4CB6-BEFB-5E38E3C63E18}"/>
    <hyperlink ref="G455:G461" r:id="rId256" display="https://goo.gl/maps/sAFtcBk6bowVENeZ9" xr:uid="{BDFDCF91-3762-4C5F-8721-92239CDC4C71}"/>
    <hyperlink ref="G463:G469" r:id="rId257" display="https://goo.gl/maps/xPQKVD4BUdZ3Y4Hz9" xr:uid="{D4993FF4-83E0-44DC-96D9-DFE963839749}"/>
    <hyperlink ref="G471:G477" r:id="rId258" display="https://goo.gl/maps/zwstm9FjGfErwcVj6" xr:uid="{F7D665F9-2FD6-4A86-90D4-8FDB9438DBEC}"/>
    <hyperlink ref="G479:G485" r:id="rId259" display="https://goo.gl/maps/Wbu9Jo1K2usTHk9f6" xr:uid="{397796C2-7DD3-435B-B43E-DCABC2970C66}"/>
    <hyperlink ref="G487:G493" r:id="rId260" display="https://goo.gl/maps/gBSPY83wvbNLrmKZA" xr:uid="{D0F5B23D-830E-4F1A-AC67-E8207D863D23}"/>
    <hyperlink ref="G511:G517" r:id="rId261" display="https://goo.gl/maps/qbMdCXmog7qJdoWL8" xr:uid="{8BF009B7-0546-4F1E-83B4-87B84F657E1E}"/>
    <hyperlink ref="G502" r:id="rId262" xr:uid="{2A5E03F5-7AA5-400F-A3AF-91A56D2311EE}"/>
    <hyperlink ref="G503:G509" r:id="rId263" display="https://goo.gl/maps/XEWguaQHCxBVcSyT9" xr:uid="{676E52D1-BAF2-40D5-A7C6-5BB9000AF4EF}"/>
    <hyperlink ref="G519:G525" r:id="rId264" display="https://goo.gl/maps/63yCrA3oM2xeeV3S9" xr:uid="{DE59E4D8-6977-46DE-A44E-4FAB0D62480F}"/>
    <hyperlink ref="G527:G533" r:id="rId265" display="https://goo.gl/maps/pQhrRqFf8JTVjF9y6" xr:uid="{6DE0AF75-5F31-4226-93BE-3AA0C11FE67F}"/>
    <hyperlink ref="G535:G541" r:id="rId266" display="https://goo.gl/maps/FAJi7WJqSg7Qs1Ci7" xr:uid="{45BD9977-061B-4DA3-B410-ED139A81DB09}"/>
    <hyperlink ref="G543:G549" r:id="rId267" display="https://goo.gl/maps/bagXM7tTGPQwMYaF9" xr:uid="{B9B44C16-8D9D-4FBA-9F61-217D78942747}"/>
    <hyperlink ref="G551:G557" r:id="rId268" display="https://goo.gl/maps/TEiLZNNZPutodsRo8" xr:uid="{1D0854B1-B207-409C-BCFB-42634EB37C3B}"/>
    <hyperlink ref="G559:G565" r:id="rId269" display="https://goo.gl/maps/Gh85hBUwLksNXCCX9" xr:uid="{0C8E5A7D-A76D-4724-B22E-64618CA7CC15}"/>
    <hyperlink ref="G567:G573" r:id="rId270" display="https://goo.gl/maps/Vo5fmiK1oKCjGkkb7" xr:uid="{8B81D64C-B36A-44D2-8ED3-A29B47AC9C96}"/>
    <hyperlink ref="G575:G581" r:id="rId271" display="https://goo.gl/maps/ZZECoWvCoerZSDWT9" xr:uid="{FF790586-C0DE-4EEE-8F08-7E51AD54469B}"/>
    <hyperlink ref="G583:G589" r:id="rId272" display="https://goo.gl/maps/wewU4w94g1PzNYss5" xr:uid="{D5A09C09-1CF0-4FB5-A40F-639C97C24BCA}"/>
    <hyperlink ref="G591:G597" r:id="rId273" display="https://goo.gl/maps/XhfbvjdDzvUKNFK86" xr:uid="{B45F2386-A8F5-4BFF-ADE0-6761AF84B15A}"/>
    <hyperlink ref="G599:G605" r:id="rId274" display="https://goo.gl/maps/NtisF47hNqnDf85j9" xr:uid="{A4260A92-0BA6-4211-B3B2-338F89DB10E7}"/>
    <hyperlink ref="G607:G613" r:id="rId275" display="https://goo.gl/maps/nYRQmho2GD4p1RQk8" xr:uid="{417774F1-2C41-4A16-9F60-31AB0A234155}"/>
    <hyperlink ref="G615:G621" r:id="rId276" display="https://goo.gl/maps/nYRQmho2GD4p1RQk8" xr:uid="{9D2798EE-85A4-455E-8C17-2105EA7A8420}"/>
    <hyperlink ref="G623:G629" r:id="rId277" display="https://goo.gl/maps/yDKnTL4BdU3kqVox7" xr:uid="{35FAF01B-0B20-47B9-89D2-D956C3BC845D}"/>
    <hyperlink ref="G631:G637" r:id="rId278" display="https://goo.gl/maps/XfSzMVoDb6qAyd4e6" xr:uid="{8A1C80F7-71BF-451C-B549-A273A561EC5D}"/>
    <hyperlink ref="G639:G645" r:id="rId279" display="https://goo.gl/maps/SrFHPWH71VkqebWA9" xr:uid="{143F2568-0B48-4F72-96DB-6165E414BBEC}"/>
    <hyperlink ref="G647:G653" r:id="rId280" display="https://goo.gl/maps/LL7sFxPZwJQAUd2J9" xr:uid="{253C76A7-3832-4688-A7CE-F81C07C49606}"/>
    <hyperlink ref="G655:G661" r:id="rId281" display="https://goo.gl/maps/RFEMdJus38p9Sdoy6" xr:uid="{A5AE7024-92E5-4CC3-95CD-BCAA951344C2}"/>
    <hyperlink ref="G663:G669" r:id="rId282" display="https://goo.gl/maps/jiEofXSuwAcZGm7U7" xr:uid="{54CDC9D3-FBDB-4028-8AD2-0608AF365C06}"/>
    <hyperlink ref="G671:G677" r:id="rId283" display="https://goo.gl/maps/Mv4ZDQDjxZDcrBkcA" xr:uid="{4604C3F8-E997-412C-B17C-7C6CBFE12A0A}"/>
    <hyperlink ref="G679:G685" r:id="rId284" display="https://goo.gl/maps/JGjS1bwFpjqEyuyx6" xr:uid="{E7B2B40A-9E67-4C74-A315-23097B31B9A5}"/>
    <hyperlink ref="G687:G693" r:id="rId285" display="https://goo.gl/maps/ArCjTXNW2Xj82yNA7" xr:uid="{F93A89B2-6E74-44A7-9487-D3D59B77296B}"/>
    <hyperlink ref="G695:G701" r:id="rId286" display="https://goo.gl/maps/vg31sCNitV4DLBLYA" xr:uid="{240F3360-9D34-4060-85CE-66306A71E756}"/>
    <hyperlink ref="G703:G709" r:id="rId287" display="https://goo.gl/maps/2EcvwKMe8reJgWKFA" xr:uid="{E030997E-F899-46F2-8014-CCF21BE3A8B1}"/>
    <hyperlink ref="G711:G717" r:id="rId288" display="https://goo.gl/maps/naT1sbDTasykJHcy7" xr:uid="{F0A7C596-AEBF-40C6-9687-360A98F9BEEC}"/>
    <hyperlink ref="G719:G725" r:id="rId289" display="https://goo.gl/maps/JTNykdcudLDn7w4m8" xr:uid="{9D00834D-BDAE-4C6F-A5C1-81075335B1B1}"/>
    <hyperlink ref="G727:G733" r:id="rId290" display="https://goo.gl/maps/c8uds4Kf75WJojgW7" xr:uid="{14F54573-303C-4456-AED4-14361772805E}"/>
    <hyperlink ref="G735:G741" r:id="rId291" display="https://goo.gl/maps/2LyALQsV2abw83JN6" xr:uid="{F72942DE-8032-4A3D-BFB2-54ADD606A884}"/>
    <hyperlink ref="G743:G749" r:id="rId292" display="https://goo.gl/maps/2LyALQsV2abw83JN6" xr:uid="{19E4D10C-6600-4488-9BA6-2445138C09F7}"/>
    <hyperlink ref="G751:G757" r:id="rId293" display="https://goo.gl/maps/GLGFuXLwNqqvRnVj8" xr:uid="{1E83554B-4BD5-4FAD-B525-9109658171DC}"/>
    <hyperlink ref="G759:G765" r:id="rId294" display="https://goo.gl/maps/m6yh9DaUb9LPLs6w8" xr:uid="{304C7B4E-3D2E-4179-8BA5-30C5EA68A070}"/>
    <hyperlink ref="G767:G773" r:id="rId295" display="https://goo.gl/maps/WAqJznq3wvmsSNAL6" xr:uid="{A66814AD-2720-4FEE-A788-5527A586144F}"/>
    <hyperlink ref="G775:G781" r:id="rId296" display="https://goo.gl/maps/2JW8WHCMdYh3uSdx6" xr:uid="{7D3C4DDD-7A12-4750-98CF-C8605D2A087B}"/>
    <hyperlink ref="G783:G789" r:id="rId297" display="https://goo.gl/maps/Q3neMJRP19cLcTht5" xr:uid="{93C39B2A-EADE-4A10-B8FE-88B3A0516E54}"/>
    <hyperlink ref="G791:G797" r:id="rId298" display="https://goo.gl/maps/Ez2Df5WkBdaxuB3dA" xr:uid="{F43B4309-17AF-47DF-ABEA-D95FB7B9EF40}"/>
    <hyperlink ref="G799:G805" r:id="rId299" display="https://goo.gl/maps/DmqPztTBZB8AWcA3A" xr:uid="{E7494496-0D71-4F6E-85A5-BE39442BE0BC}"/>
    <hyperlink ref="G807:G813" r:id="rId300" display="https://goo.gl/maps/NkPqzzP5mhzT12nP8" xr:uid="{97E6F7BA-AF86-44E5-990E-BC3592E27AD2}"/>
    <hyperlink ref="G815:G821" r:id="rId301" display="https://goo.gl/maps/bdUM8Y1ywPcHz6fx6" xr:uid="{CF9C85C2-E433-44D3-A21C-116E08BE9E25}"/>
    <hyperlink ref="G823:G829" r:id="rId302" display="https://goo.gl/maps/QSEro869AQNgysGU9" xr:uid="{BC64244F-2199-4951-AA2D-C40471CEC405}"/>
    <hyperlink ref="G831:G837" r:id="rId303" display="https://goo.gl/maps/jLAoA5uewVWnC3g3A" xr:uid="{57F5DF8A-FE7C-48D6-8DA6-0F1DC4D16B32}"/>
    <hyperlink ref="G839:G845" r:id="rId304" display="https://goo.gl/maps/8QCqBnoZZRmq6wDm9" xr:uid="{0BF0083B-D098-4815-AE83-42EADFAA5499}"/>
    <hyperlink ref="G847:G853" r:id="rId305" display="https://goo.gl/maps/SWEmwMULtcY8Y6iF7" xr:uid="{3600F0A7-A83A-4FBB-82DB-FB750F97A6C6}"/>
    <hyperlink ref="G855:G861" r:id="rId306" display="https://goo.gl/maps/dVXiFErfbpCGH3ce6" xr:uid="{ED7C71E7-7FE4-4433-85C8-BAC02AE74532}"/>
    <hyperlink ref="G863:G869" r:id="rId307" display="https://goo.gl/maps/XSyrs7c8p7tQzMTt6" xr:uid="{D62992B2-A094-449D-92D3-210D13FCF4C3}"/>
    <hyperlink ref="G871:G877" r:id="rId308" display="https://goo.gl/maps/EkP23ekMfM6r8Ko1A" xr:uid="{284A2530-EE21-44EF-A650-0BDF533B48BD}"/>
    <hyperlink ref="G879:G885" r:id="rId309" display="https://goo.gl/maps/YJAA9LyhWc8Q99RFA" xr:uid="{68A75F05-1A71-4732-89AD-BBCE810CBE2F}"/>
    <hyperlink ref="G887:G893" r:id="rId310" display="https://goo.gl/maps/4PiagpW3ihbpA2j68" xr:uid="{16D79D89-AE16-4894-A38A-638517DB3BB8}"/>
    <hyperlink ref="G895:G901" r:id="rId311" display="https://goo.gl/maps/JQjeFbEQmu6iVGiU7" xr:uid="{FCBEEAF0-F691-487C-8B4D-38AFF825A640}"/>
    <hyperlink ref="G903:G909" r:id="rId312" display="https://goo.gl/maps/C2jbmhJMXmto7hHz7" xr:uid="{A92BA1A4-F806-4B80-B3A2-C1CA1B14E576}"/>
    <hyperlink ref="G911:G917" r:id="rId313" display="https://goo.gl/maps/JTwCD3FBou8J8mTh9" xr:uid="{BFB24BCE-AC01-439F-AB4D-8F492282F6DF}"/>
    <hyperlink ref="G919:G925" r:id="rId314" display="https://goo.gl/maps/eapEVnGtLdqonVM8A" xr:uid="{516BC1A8-7F55-4BB9-BDB5-504E050713E7}"/>
    <hyperlink ref="G927:G933" r:id="rId315" display="https://goo.gl/maps/V27CSAm7koKFFQNTA" xr:uid="{16F74431-43C7-43E3-BFE0-FC0FA194D01E}"/>
    <hyperlink ref="G935:G941" r:id="rId316" display="https://goo.gl/maps/NzLFNwaXV8DsQFRb7" xr:uid="{AF5F83DB-B85B-47F2-8222-0BAC8B49F946}"/>
    <hyperlink ref="G943:G949" r:id="rId317" display="https://goo.gl/maps/QRSbqYKD5Hcziot4A" xr:uid="{98C24B9A-DB0A-43FB-8AE8-4CDE7C2019BB}"/>
    <hyperlink ref="G951:G957" r:id="rId318" display="https://goo.gl/maps/y4b8uV2MVQfBBPp46" xr:uid="{5BB7A4BB-6E7B-4977-92D3-9F4F8695B959}"/>
    <hyperlink ref="G959:G965" r:id="rId319" display="https://goo.gl/maps/RsiYeqqkAGiBuRVf9" xr:uid="{B78B0B91-E74E-404A-8989-D77DFFC02234}"/>
    <hyperlink ref="G967:G973" r:id="rId320" display="https://goo.gl/maps/bZ6rh24oWAYBrv626" xr:uid="{3592E47C-B6F8-4C7F-9156-4FBF9B5503A6}"/>
    <hyperlink ref="G975:G981" r:id="rId321" display="https://goo.gl/maps/FmGeh9WyuLZJNCT58" xr:uid="{6AFAB4E1-A66C-4D50-8740-1D048C18BFA8}"/>
    <hyperlink ref="G983:G989" r:id="rId322" display="https://goo.gl/maps/KRoBKKeYeuVyi86AA" xr:uid="{80D0B85E-9782-4B63-9E16-B71979DE01F2}"/>
    <hyperlink ref="G991:G997" r:id="rId323" display="https://goo.gl/maps/1uzMPdRiF4eEtQb59" xr:uid="{C64DDEF5-05B4-458E-93BE-022157E4D314}"/>
    <hyperlink ref="G999:G1005" r:id="rId324" display="https://goo.gl/maps/FFXUSJi9oU8gT5St8" xr:uid="{317544C0-3B56-432E-BDDC-8BF08715699C}"/>
    <hyperlink ref="G1007:G1013" r:id="rId325" display="https://goo.gl/maps/qWYWzg5eFS1QmguA6" xr:uid="{60FDFB37-098A-455F-99A1-09EDD115FD6F}"/>
    <hyperlink ref="G1015:G1021" r:id="rId326" display="https://goo.gl/maps/hkGustvwPxwFm6Uv5" xr:uid="{A82D18E3-A843-4CF5-AAA8-AD067ED48BDE}"/>
    <hyperlink ref="G1023:G1029" r:id="rId327" display="https://goo.gl/maps/fRpVj8mSmn9ZdS8X9" xr:uid="{47C71B24-127A-4166-BCA2-3A344371E1FA}"/>
    <hyperlink ref="G1031:G1037" r:id="rId328" display="https://goo.gl/maps/pgEgjTsVcBF5mQpc6" xr:uid="{B308DE9F-4D29-4B17-8935-AC2F0C7C3C60}"/>
    <hyperlink ref="G1039:G1045" r:id="rId329" display="https://goo.gl/maps/vR1gpS2XknTBCJ1c7" xr:uid="{9E49DFE6-7AE0-44C0-B2E1-71AC8D43840F}"/>
    <hyperlink ref="G1047:G1053" r:id="rId330" display="https://goo.gl/maps/oVFa87Aya55CHqW4A" xr:uid="{7B7442A0-38F3-4A03-943A-50FB49FE1679}"/>
    <hyperlink ref="G1055:G1061" r:id="rId331" display="https://goo.gl/maps/STKeNAmfMFhxry1MA" xr:uid="{9BE1A3D7-7D88-4A58-8FED-6AA0276E05D6}"/>
    <hyperlink ref="G1063:G1069" r:id="rId332" display="https://goo.gl/maps/Sn9vwP1W1sFyL8zH7" xr:uid="{480C3976-90FC-450B-8C59-CF2F9545EDCD}"/>
    <hyperlink ref="G1071:G1077" r:id="rId333" display="https://goo.gl/maps/rTFi3KwGK2FHtN2g6" xr:uid="{DD0E050C-7B9D-451D-A15F-FEC6180111BC}"/>
    <hyperlink ref="G1079:G1085" r:id="rId334" display="https://goo.gl/maps/jd51co45yeUsVG12A" xr:uid="{18E68566-A89E-4BA9-AD9A-573E14B2379B}"/>
    <hyperlink ref="G1087:G1093" r:id="rId335" display="https://goo.gl/maps/MzVLYFQFHR65zbZ67" xr:uid="{24DFFA03-93D9-4096-B567-4CC006539760}"/>
    <hyperlink ref="G1095:G1101" r:id="rId336" display="https://goo.gl/maps/3PkVXhWbSmWsfpBg7" xr:uid="{33D0B412-A521-4CE4-939F-AB2E5229CC8E}"/>
    <hyperlink ref="G1103:G1109" r:id="rId337" display="https://goo.gl/maps/vzJ3GAuc6fzB9acs6" xr:uid="{DD188929-2161-42F4-AF55-1456023ADD28}"/>
    <hyperlink ref="G1111:G1117" r:id="rId338" display="https://goo.gl/maps/uq276gXDnhHsqjoB9" xr:uid="{F35AD042-908D-4C24-8C84-C56B55BAE727}"/>
    <hyperlink ref="G1119:G1125" r:id="rId339" display="https://goo.gl/maps/F1tQKeVqPPN698w96" xr:uid="{832315D4-B19A-4C17-9137-236C19C68386}"/>
    <hyperlink ref="G1127:G1133" r:id="rId340" display="https://goo.gl/maps/dc1LGNp2TR76vf9Z9" xr:uid="{82DF91A3-22F9-4355-BA31-6D69BF489E71}"/>
    <hyperlink ref="G1135:G1141" r:id="rId341" display="https://goo.gl/maps/pPxRKvcXUsffM8P28" xr:uid="{41C04A9F-562C-4CA7-AEBA-FE168D038F4D}"/>
    <hyperlink ref="G1143:G1149" r:id="rId342" display="https://goo.gl/maps/rZ6sYm32hr9oqspbA" xr:uid="{52E4B58B-B2C4-4209-AD70-6298AB26EDA8}"/>
    <hyperlink ref="G1151:G1157" r:id="rId343" display="https://goo.gl/maps/vfngs3fPdn3PgGzj8" xr:uid="{DB6BB839-8980-4701-B1BD-1945A5773304}"/>
    <hyperlink ref="G1159:G1165" r:id="rId344" display="https://goo.gl/maps/GyzCyVW7GUbHSEFY8" xr:uid="{B12D109B-642C-485B-9672-DAAF4DC68D05}"/>
    <hyperlink ref="G1167:G1173" r:id="rId345" display="https://goo.gl/maps/EMadKhXLQSqDA1ks9" xr:uid="{47A51625-42BB-4FB3-8079-E68F5F761A33}"/>
    <hyperlink ref="G1175:G1181" r:id="rId346" display="https://goo.gl/maps/5wmUH34qESxDb6uQ7" xr:uid="{6A3487D2-D8BE-44A0-BD1D-2B9279C98C65}"/>
    <hyperlink ref="G1183:G1189" r:id="rId347" display="https://goo.gl/maps/9fqXppysNhpH4iTq8" xr:uid="{3FBD77C8-04C9-4977-9B6D-E94819ADCEC8}"/>
    <hyperlink ref="G1191:G1197" r:id="rId348" display="https://goo.gl/maps/NzMJDjga6z5oPngu6" xr:uid="{D1835C78-486B-4AF0-B1B6-CC76643D6438}"/>
    <hyperlink ref="G1199:G1204" r:id="rId349" display="https://goo.gl/maps/St3chvjqW6EZ4vQV6" xr:uid="{AEF207DB-F395-4320-A0E2-D16B7980D00A}"/>
    <hyperlink ref="G1206:G1211" r:id="rId350" display="https://goo.gl/maps/TyvPPKG4o4LUKy157" xr:uid="{5F4C2F06-C4EF-402D-80C7-9D1AE8DC8D46}"/>
    <hyperlink ref="G1213:G1218" r:id="rId351" display="https://goo.gl/maps/wCMz7rs7WJLgTEFu8" xr:uid="{B6747602-24C4-4594-8EC1-A9C5AA7482FE}"/>
    <hyperlink ref="G1220:G1225" r:id="rId352" display="https://goo.gl/maps/R3vyNYzGNu6DrTJW7" xr:uid="{F1D52B40-0B5E-4524-8734-905CA6B27EFD}"/>
    <hyperlink ref="G1227:G1232" r:id="rId353" display="https://goo.gl/maps/HJpr4MEkQCVDuNox6" xr:uid="{AA72AF37-EB20-4A5B-84A6-39C5E76CDA78}"/>
    <hyperlink ref="G1234:G1239" r:id="rId354" display="https://goo.gl/maps/LnmBKGdeNUVzKmSs8" xr:uid="{145B918E-6E82-483F-AF1A-5D4087E24D95}"/>
    <hyperlink ref="G1241:G1246" r:id="rId355" display="https://goo.gl/maps/DvGK9mZxrbQPEafc8" xr:uid="{D558F7CC-69AD-45B1-8997-7FC13B8E3EFC}"/>
    <hyperlink ref="G1248:G1254" r:id="rId356" display="https://goo.gl/maps/jUng7NWMRFyE2sLe8" xr:uid="{99AF4E6D-ACC6-4663-8367-71E008E45F4B}"/>
    <hyperlink ref="G1256:G1262" r:id="rId357" display="https://goo.gl/maps/DUejqzgEkNJdyp7Y8" xr:uid="{44722F20-4CF7-4E0C-9EF7-90D8D85702FF}"/>
    <hyperlink ref="G1264:G1269" r:id="rId358" display="https://goo.gl/maps/HXakCdPH9zTyk22t9" xr:uid="{69E30947-D075-42CA-9B5A-681F693AA99C}"/>
    <hyperlink ref="G1271:G1276" r:id="rId359" display="https://goo.gl/maps/2wkfgFj6pLuigBCx6" xr:uid="{01F0C9A7-B8AA-4E64-927A-FE999AEE5AEF}"/>
    <hyperlink ref="G1278:G1283" r:id="rId360" display="https://goo.gl/maps/WsVuQMxXeojELGYL7" xr:uid="{AE9DE7B3-89AA-4C8E-9901-42FF3D73EC03}"/>
    <hyperlink ref="G1285:G1290" r:id="rId361" display="https://goo.gl/maps/gVUZrZebXcESBg3v5" xr:uid="{212AA8DB-5CA9-4B5A-B190-6E93825807EE}"/>
    <hyperlink ref="G1292:G1297" r:id="rId362" display="https://goo.gl/maps/FLkp9YJXEzkZ9Hja8" xr:uid="{34C9055A-5AE4-4096-9BAA-AAD36421C09E}"/>
    <hyperlink ref="G1299:G1304" r:id="rId363" display="https://goo.gl/maps/1qgnWKeKtNwyQkrNA" xr:uid="{00CF5A85-72EF-436D-8439-32A65257B4A8}"/>
    <hyperlink ref="G1306:G1311" r:id="rId364" display="https://goo.gl/maps/QXUV1EB9VcVDsZq29" xr:uid="{FF6520EC-89DB-46F4-90E7-44029B915E67}"/>
    <hyperlink ref="G1313:G1318" r:id="rId365" display="https://goo.gl/maps/6AxAm5X2f9ggD7To6" xr:uid="{0EDF16A1-EEB6-4141-B0EA-E0CE959E39A4}"/>
    <hyperlink ref="G1320:G1325" r:id="rId366" display="https://goo.gl/maps/4aKCpC9JvKiGNquCA" xr:uid="{16B16A0B-2888-479C-B701-F2E062D2FFDC}"/>
    <hyperlink ref="G1327:G1332" r:id="rId367" display="https://goo.gl/maps/9yZfUwvH8iYisg3t8" xr:uid="{D85747C7-7045-4CA7-A2D5-659BF3275B47}"/>
    <hyperlink ref="G1334:G1339" r:id="rId368" display="https://goo.gl/maps/V3LzUkF98GM1fHUb9" xr:uid="{7DFA9FBA-5854-4623-9489-8143ED6A2D21}"/>
    <hyperlink ref="G1341:G1346" r:id="rId369" display="https://goo.gl/maps/guthnDmxfpUPPmnS9" xr:uid="{0AACF7C8-12D6-467F-8BB1-77A61EC15957}"/>
    <hyperlink ref="G1348:G1354" r:id="rId370" display="https://goo.gl/maps/w4wvWSbrwC8UWeou6" xr:uid="{C69AE22B-66B4-413D-819D-02ACE220ED28}"/>
    <hyperlink ref="G1356:G1362" r:id="rId371" display="https://goo.gl/maps/JNuTJCofjVTLxkju6" xr:uid="{9A874446-270C-4417-B6EB-EE7B9C6229BE}"/>
    <hyperlink ref="G1364:G1370" r:id="rId372" display="https://goo.gl/maps/cVrUFpaM8qkwL4J38" xr:uid="{AD0E390F-AE02-4FC3-8206-E78C0B40CBE7}"/>
    <hyperlink ref="G1372:G1378" r:id="rId373" display="https://goo.gl/maps/kh8Ju6eYaj4KvJwM9" xr:uid="{30EB75EC-0C2A-4535-AFE8-0C4DD095A2BF}"/>
    <hyperlink ref="G1380:G1386" r:id="rId374" display="https://goo.gl/maps/9Lvt4mPTbk9UCusq7" xr:uid="{CB8F7B74-A611-4F87-A736-7AD0E0E8BAD0}"/>
    <hyperlink ref="G1388:G1394" r:id="rId375" display="https://goo.gl/maps/jW2fsBRSsKUdkWYk6" xr:uid="{475ABD9E-B134-417F-8B44-76439F0BF0C1}"/>
    <hyperlink ref="G1396:G1402" r:id="rId376" display="https://goo.gl/maps/nmLkunQiEhkds2oB7" xr:uid="{CAB50E68-AF42-4CE8-BFED-55A034869E84}"/>
    <hyperlink ref="G1404:G1416" r:id="rId377" display="https://goo.gl/maps/HkbLtW2fcmNS5tCf8" xr:uid="{2A2FB058-67AE-403E-92E8-9CB30B75E1F6}"/>
    <hyperlink ref="G1418:G1423" r:id="rId378" display="https://goo.gl/maps/ktinph4ahmeiJy887" xr:uid="{21189E45-118D-4F03-A290-8F95C2DC9001}"/>
    <hyperlink ref="G1425:G1430" r:id="rId379" display="https://goo.gl/maps/7VrgdJcwVyjo3yuk9" xr:uid="{DB64B5B0-CAF4-4E44-88BF-53C1B662F859}"/>
    <hyperlink ref="G1432:G1444" r:id="rId380" display="https://goo.gl/maps/Gd9ssMDuiPD36Wfv6" xr:uid="{F6FE5AC7-2511-4A89-AEAA-DAE3D0FC3487}"/>
    <hyperlink ref="G1445:G1451" r:id="rId381" display="https://goo.gl/maps/Gd9ssMDuiPD36Wfv6" xr:uid="{D0958DDC-6E65-4E87-8620-AD82A2702AF5}"/>
    <hyperlink ref="G1453:G1458" r:id="rId382" display="https://goo.gl/maps/81Nb48domVTRxQcX9" xr:uid="{9B500BAB-739F-42B1-ABDD-7C68C990A49B}"/>
    <hyperlink ref="G1460:G1465" r:id="rId383" display="https://goo.gl/maps/u9nXx9nfAhatyuSv5" xr:uid="{7F982F61-534C-42ED-A5D7-1C224B7064C0}"/>
    <hyperlink ref="G1467:G1472" r:id="rId384" display="https://goo.gl/maps/K9rtnfsp2HBaz9iG7" xr:uid="{51B7B532-BBCF-41AA-804E-E6CC9600394A}"/>
    <hyperlink ref="G1474:G1479" r:id="rId385" display="https://goo.gl/maps/jUpqeVZfL3SQMR7d7" xr:uid="{BD2EB2F1-BF92-4810-AD53-C1E3C899633B}"/>
    <hyperlink ref="G1481:G1486" r:id="rId386" display="https://goo.gl/maps/Cmg4yWEBGHcXkriPA" xr:uid="{D4FE30AC-C3B7-4542-B354-E4FDA32AB4AA}"/>
    <hyperlink ref="G1488:G1493" r:id="rId387" display="https://goo.gl/maps/SMw6wBvcc7frgkrB7" xr:uid="{D2507BF7-6D12-41AE-A501-33DF21E5A061}"/>
    <hyperlink ref="G1495:G1507" r:id="rId388" display="https://goo.gl/maps/q9NbNHL41wKEYRUr7" xr:uid="{6559CDA8-206E-4CF9-A503-4011B2EBAD88}"/>
    <hyperlink ref="G1509:G1514" r:id="rId389" display="https://goo.gl/maps/3bsEAVbenL4vxXfS8" xr:uid="{A68E0CCA-470E-4F6B-83C7-37E018F845E7}"/>
  </hyperlinks>
  <pageMargins left="0.7" right="0.7" top="0.75" bottom="0.75" header="0.3" footer="0.3"/>
  <pageSetup paperSize="9" orientation="portrait" r:id="rId3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X254"/>
  <sheetViews>
    <sheetView zoomScale="80" zoomScaleNormal="80" workbookViewId="0">
      <pane ySplit="2" topLeftCell="A206" activePane="bottomLeft" state="frozen"/>
      <selection activeCell="A2" sqref="A2"/>
      <selection pane="bottomLeft" activeCell="E3" sqref="E3:E247"/>
    </sheetView>
  </sheetViews>
  <sheetFormatPr baseColWidth="10" defaultRowHeight="15" x14ac:dyDescent="0.25"/>
  <cols>
    <col min="1" max="1" width="8.140625" style="378" bestFit="1" customWidth="1"/>
    <col min="2" max="2" width="13.7109375" style="218" customWidth="1"/>
    <col min="3" max="3" width="11.5703125" style="185" bestFit="1" customWidth="1"/>
    <col min="4" max="4" width="11.28515625" style="184" bestFit="1" customWidth="1"/>
    <col min="5" max="5" width="13.85546875" style="428" bestFit="1" customWidth="1"/>
    <col min="6" max="6" width="13.85546875" style="428" customWidth="1"/>
    <col min="7" max="7" width="53.5703125" style="185" customWidth="1"/>
    <col min="8" max="8" width="39.5703125" style="219" customWidth="1"/>
    <col min="9" max="9" width="30.42578125" style="217" customWidth="1"/>
    <col min="10" max="10" width="11.42578125" style="185"/>
    <col min="11" max="11" width="17" style="186" customWidth="1"/>
    <col min="12" max="12" width="11.5703125" style="383" bestFit="1" customWidth="1"/>
    <col min="13" max="13" width="11.42578125" style="186"/>
    <col min="14" max="14" width="3.28515625" style="218" bestFit="1" customWidth="1"/>
    <col min="15" max="15" width="47.85546875" style="185" bestFit="1" customWidth="1"/>
    <col min="16" max="16384" width="11.42578125" style="185"/>
  </cols>
  <sheetData>
    <row r="1" spans="1:17" ht="14.25" customHeight="1" thickBot="1" x14ac:dyDescent="0.3">
      <c r="A1" s="759" t="s">
        <v>2</v>
      </c>
      <c r="B1" s="760"/>
      <c r="C1" s="760"/>
      <c r="D1" s="760"/>
      <c r="E1" s="760"/>
      <c r="F1" s="760"/>
      <c r="G1" s="760"/>
      <c r="H1" s="760"/>
      <c r="I1" s="761"/>
      <c r="K1" s="737" t="s">
        <v>765</v>
      </c>
      <c r="L1" s="738"/>
      <c r="N1" s="739" t="s">
        <v>821</v>
      </c>
      <c r="O1" s="740"/>
      <c r="P1" s="740"/>
      <c r="Q1" s="740"/>
    </row>
    <row r="2" spans="1:17" s="190" customFormat="1" ht="15.75" thickBot="1" x14ac:dyDescent="0.3">
      <c r="A2" s="376" t="s">
        <v>1</v>
      </c>
      <c r="B2" s="187" t="s">
        <v>9</v>
      </c>
      <c r="C2" s="187" t="s">
        <v>761</v>
      </c>
      <c r="D2" s="179" t="s">
        <v>186</v>
      </c>
      <c r="E2" s="241" t="s">
        <v>777</v>
      </c>
      <c r="F2" s="241" t="s">
        <v>814</v>
      </c>
      <c r="G2" s="187" t="s">
        <v>188</v>
      </c>
      <c r="H2" s="188" t="s">
        <v>292</v>
      </c>
      <c r="I2" s="189" t="s">
        <v>192</v>
      </c>
      <c r="K2" s="191" t="s">
        <v>2</v>
      </c>
      <c r="L2" s="379" t="s">
        <v>186</v>
      </c>
      <c r="N2" s="460" t="s">
        <v>819</v>
      </c>
      <c r="O2" s="460" t="s">
        <v>187</v>
      </c>
      <c r="P2" s="460" t="s">
        <v>823</v>
      </c>
      <c r="Q2" s="460" t="s">
        <v>781</v>
      </c>
    </row>
    <row r="3" spans="1:17" ht="15" customHeight="1" x14ac:dyDescent="0.25">
      <c r="A3" s="747">
        <v>1</v>
      </c>
      <c r="B3" s="762" t="s">
        <v>11</v>
      </c>
      <c r="C3" s="192" t="s">
        <v>191</v>
      </c>
      <c r="D3" s="180"/>
      <c r="E3" s="242"/>
      <c r="F3" s="750">
        <f>SUM(E4:E6)</f>
        <v>2576.73</v>
      </c>
      <c r="G3" s="194"/>
      <c r="H3" s="765" t="s">
        <v>602</v>
      </c>
      <c r="I3" s="756" t="s">
        <v>199</v>
      </c>
      <c r="K3" s="195" t="s">
        <v>191</v>
      </c>
      <c r="L3" s="380">
        <f>SUMIF($C$3:$C$247,"AVENIDA",$D$3:$D$247)</f>
        <v>0</v>
      </c>
      <c r="N3" s="458">
        <v>1</v>
      </c>
      <c r="O3" s="10" t="s">
        <v>11</v>
      </c>
      <c r="P3" s="450">
        <f>$F$3</f>
        <v>2576.73</v>
      </c>
      <c r="Q3" s="430">
        <f t="shared" ref="Q3:Q37" si="0">P3/1000</f>
        <v>2.57673</v>
      </c>
    </row>
    <row r="4" spans="1:17" x14ac:dyDescent="0.25">
      <c r="A4" s="748"/>
      <c r="B4" s="763"/>
      <c r="C4" s="196" t="s">
        <v>190</v>
      </c>
      <c r="D4" s="162">
        <v>4</v>
      </c>
      <c r="E4" s="156">
        <f>'M1'!G2</f>
        <v>1646.54</v>
      </c>
      <c r="F4" s="704"/>
      <c r="G4" s="197" t="s">
        <v>209</v>
      </c>
      <c r="H4" s="766"/>
      <c r="I4" s="757"/>
      <c r="K4" s="198" t="s">
        <v>190</v>
      </c>
      <c r="L4" s="381">
        <f>SUMIF($C$3:$C$247,"CALLE",$D$3:$D$247)</f>
        <v>219</v>
      </c>
      <c r="N4" s="458">
        <v>2</v>
      </c>
      <c r="O4" s="10" t="s">
        <v>18</v>
      </c>
      <c r="P4" s="450">
        <f>$F$10</f>
        <v>3179.3010000000004</v>
      </c>
      <c r="Q4" s="430">
        <f t="shared" si="0"/>
        <v>3.1793010000000006</v>
      </c>
    </row>
    <row r="5" spans="1:17" x14ac:dyDescent="0.25">
      <c r="A5" s="748"/>
      <c r="B5" s="763"/>
      <c r="C5" s="199" t="s">
        <v>189</v>
      </c>
      <c r="D5" s="162">
        <v>2</v>
      </c>
      <c r="E5" s="156">
        <f>'M1'!G3</f>
        <v>632.04999999999995</v>
      </c>
      <c r="F5" s="704"/>
      <c r="G5" s="197" t="s">
        <v>210</v>
      </c>
      <c r="H5" s="766"/>
      <c r="I5" s="757"/>
      <c r="K5" s="200" t="s">
        <v>189</v>
      </c>
      <c r="L5" s="381">
        <f>SUMIF($C$3:$C$247,"CARRERA",$D$3:$D$247)</f>
        <v>162</v>
      </c>
      <c r="N5" s="458">
        <v>3</v>
      </c>
      <c r="O5" s="10" t="s">
        <v>197</v>
      </c>
      <c r="P5" s="450">
        <f>$F$17</f>
        <v>1629.15</v>
      </c>
      <c r="Q5" s="430">
        <f t="shared" si="0"/>
        <v>1.6291500000000001</v>
      </c>
    </row>
    <row r="6" spans="1:17" x14ac:dyDescent="0.25">
      <c r="A6" s="748"/>
      <c r="B6" s="763"/>
      <c r="C6" s="196" t="s">
        <v>193</v>
      </c>
      <c r="D6" s="162">
        <v>3</v>
      </c>
      <c r="E6" s="156">
        <f>'M1'!G4</f>
        <v>298.14</v>
      </c>
      <c r="F6" s="704"/>
      <c r="G6" s="201" t="s">
        <v>198</v>
      </c>
      <c r="H6" s="766"/>
      <c r="I6" s="757"/>
      <c r="K6" s="198" t="s">
        <v>193</v>
      </c>
      <c r="L6" s="381">
        <f>SUMIF($C$3:$C$247,"CALLEJÓN",$D$3:$D$247)</f>
        <v>3</v>
      </c>
      <c r="N6" s="458">
        <v>4</v>
      </c>
      <c r="O6" s="10" t="s">
        <v>196</v>
      </c>
      <c r="P6" s="450">
        <f>$F$24</f>
        <v>2014.16</v>
      </c>
      <c r="Q6" s="430">
        <f t="shared" si="0"/>
        <v>2.01416</v>
      </c>
    </row>
    <row r="7" spans="1:17" x14ac:dyDescent="0.25">
      <c r="A7" s="748"/>
      <c r="B7" s="763"/>
      <c r="C7" s="202" t="s">
        <v>243</v>
      </c>
      <c r="D7" s="181"/>
      <c r="E7" s="425"/>
      <c r="F7" s="704"/>
      <c r="G7" s="201"/>
      <c r="H7" s="766"/>
      <c r="I7" s="757"/>
      <c r="K7" s="198" t="s">
        <v>243</v>
      </c>
      <c r="L7" s="381">
        <f>SUMIF($C$3:$C$247,"DIAGONAL",$D$3:$D$247)</f>
        <v>24</v>
      </c>
      <c r="N7" s="458">
        <v>5</v>
      </c>
      <c r="O7" s="10" t="s">
        <v>36</v>
      </c>
      <c r="P7" s="450">
        <f>$F$31</f>
        <v>1339.6000000000001</v>
      </c>
      <c r="Q7" s="430">
        <f t="shared" si="0"/>
        <v>1.3396000000000001</v>
      </c>
    </row>
    <row r="8" spans="1:17" ht="15" customHeight="1" x14ac:dyDescent="0.25">
      <c r="A8" s="748"/>
      <c r="B8" s="763"/>
      <c r="C8" s="196" t="s">
        <v>200</v>
      </c>
      <c r="D8" s="162">
        <f>Base!C4</f>
        <v>6</v>
      </c>
      <c r="E8" s="156"/>
      <c r="F8" s="704"/>
      <c r="G8" s="201"/>
      <c r="H8" s="766"/>
      <c r="I8" s="757"/>
      <c r="K8" s="198" t="s">
        <v>200</v>
      </c>
      <c r="L8" s="381">
        <f>SUMIF($C$3:$C$247,"MANZANA",$D$3:$D$247)</f>
        <v>523</v>
      </c>
      <c r="N8" s="458">
        <v>6</v>
      </c>
      <c r="O8" s="99" t="s">
        <v>43</v>
      </c>
      <c r="P8" s="450">
        <f>$F$38</f>
        <v>5917</v>
      </c>
      <c r="Q8" s="430">
        <f t="shared" si="0"/>
        <v>5.9169999999999998</v>
      </c>
    </row>
    <row r="9" spans="1:17" ht="15.75" customHeight="1" thickBot="1" x14ac:dyDescent="0.3">
      <c r="A9" s="749"/>
      <c r="B9" s="764"/>
      <c r="C9" s="203" t="s">
        <v>203</v>
      </c>
      <c r="D9" s="182">
        <f>Base!E4</f>
        <v>38</v>
      </c>
      <c r="E9" s="427"/>
      <c r="F9" s="751"/>
      <c r="G9" s="204"/>
      <c r="H9" s="767"/>
      <c r="I9" s="758"/>
      <c r="K9" s="205" t="s">
        <v>203</v>
      </c>
      <c r="L9" s="382">
        <f>SUMIF($C$3:$C$247,"SUMIDEROS",$D$3:$D$247)</f>
        <v>1613</v>
      </c>
      <c r="N9" s="458">
        <v>7</v>
      </c>
      <c r="O9" s="10" t="s">
        <v>50</v>
      </c>
      <c r="P9" s="450">
        <f>$F$45</f>
        <v>3758.8499999999995</v>
      </c>
      <c r="Q9" s="430">
        <f t="shared" si="0"/>
        <v>3.7588499999999994</v>
      </c>
    </row>
    <row r="10" spans="1:17" ht="15" customHeight="1" x14ac:dyDescent="0.25">
      <c r="A10" s="747">
        <v>2</v>
      </c>
      <c r="B10" s="744" t="s">
        <v>18</v>
      </c>
      <c r="C10" s="206" t="s">
        <v>191</v>
      </c>
      <c r="D10" s="183"/>
      <c r="E10" s="245"/>
      <c r="F10" s="750">
        <f>SUM(E11:E13)</f>
        <v>3179.3010000000004</v>
      </c>
      <c r="G10" s="207"/>
      <c r="H10" s="734" t="s">
        <v>604</v>
      </c>
      <c r="I10" s="741"/>
      <c r="N10" s="458">
        <v>8</v>
      </c>
      <c r="O10" s="10" t="s">
        <v>57</v>
      </c>
      <c r="P10" s="450">
        <f>$F$52</f>
        <v>1042.69</v>
      </c>
      <c r="Q10" s="430">
        <f t="shared" si="0"/>
        <v>1.0426900000000001</v>
      </c>
    </row>
    <row r="11" spans="1:17" x14ac:dyDescent="0.25">
      <c r="A11" s="748"/>
      <c r="B11" s="745"/>
      <c r="C11" s="196" t="s">
        <v>190</v>
      </c>
      <c r="D11" s="162">
        <v>6</v>
      </c>
      <c r="E11" s="156">
        <f>'M1'!K6</f>
        <v>2025.6310000000001</v>
      </c>
      <c r="F11" s="704"/>
      <c r="G11" s="197" t="s">
        <v>603</v>
      </c>
      <c r="H11" s="735"/>
      <c r="I11" s="742"/>
      <c r="N11" s="458">
        <v>9</v>
      </c>
      <c r="O11" s="10" t="s">
        <v>63</v>
      </c>
      <c r="P11" s="450">
        <f>$F$59</f>
        <v>922.26</v>
      </c>
      <c r="Q11" s="430">
        <f t="shared" si="0"/>
        <v>0.92225999999999997</v>
      </c>
    </row>
    <row r="12" spans="1:17" x14ac:dyDescent="0.25">
      <c r="A12" s="748"/>
      <c r="B12" s="745"/>
      <c r="C12" s="199" t="s">
        <v>189</v>
      </c>
      <c r="D12" s="162">
        <v>6</v>
      </c>
      <c r="E12" s="156">
        <f>'M1'!K7</f>
        <v>1153.67</v>
      </c>
      <c r="F12" s="704"/>
      <c r="G12" s="197" t="s">
        <v>211</v>
      </c>
      <c r="H12" s="735"/>
      <c r="I12" s="742"/>
      <c r="N12" s="458">
        <v>10</v>
      </c>
      <c r="O12" s="10" t="s">
        <v>68</v>
      </c>
      <c r="P12" s="450">
        <f>$F$66</f>
        <v>2531.91</v>
      </c>
      <c r="Q12" s="430">
        <f t="shared" si="0"/>
        <v>2.5319099999999999</v>
      </c>
    </row>
    <row r="13" spans="1:17" x14ac:dyDescent="0.25">
      <c r="A13" s="748"/>
      <c r="B13" s="745"/>
      <c r="C13" s="196" t="s">
        <v>193</v>
      </c>
      <c r="D13" s="162"/>
      <c r="E13" s="156"/>
      <c r="F13" s="704"/>
      <c r="G13" s="197"/>
      <c r="H13" s="735"/>
      <c r="I13" s="742"/>
      <c r="N13" s="458">
        <v>11</v>
      </c>
      <c r="O13" s="10" t="s">
        <v>74</v>
      </c>
      <c r="P13" s="450">
        <f>$F$73</f>
        <v>2268.1300000000006</v>
      </c>
      <c r="Q13" s="430">
        <f t="shared" si="0"/>
        <v>2.2681300000000006</v>
      </c>
    </row>
    <row r="14" spans="1:17" x14ac:dyDescent="0.25">
      <c r="A14" s="748"/>
      <c r="B14" s="745"/>
      <c r="C14" s="202" t="s">
        <v>243</v>
      </c>
      <c r="D14" s="181"/>
      <c r="E14" s="425"/>
      <c r="F14" s="704"/>
      <c r="G14" s="197"/>
      <c r="H14" s="735"/>
      <c r="I14" s="742"/>
      <c r="N14" s="458">
        <v>12</v>
      </c>
      <c r="O14" s="10" t="s">
        <v>80</v>
      </c>
      <c r="P14" s="450">
        <f>$F$80</f>
        <v>2032.22</v>
      </c>
      <c r="Q14" s="430">
        <f t="shared" si="0"/>
        <v>2.0322200000000001</v>
      </c>
    </row>
    <row r="15" spans="1:17" ht="15" customHeight="1" x14ac:dyDescent="0.25">
      <c r="A15" s="748"/>
      <c r="B15" s="745"/>
      <c r="C15" s="196" t="s">
        <v>200</v>
      </c>
      <c r="D15" s="162">
        <f>Base!C5</f>
        <v>18</v>
      </c>
      <c r="E15" s="156"/>
      <c r="F15" s="704"/>
      <c r="G15" s="197"/>
      <c r="H15" s="735"/>
      <c r="I15" s="742"/>
      <c r="N15" s="458">
        <v>13</v>
      </c>
      <c r="O15" s="10" t="s">
        <v>86</v>
      </c>
      <c r="P15" s="450">
        <f>$F$87</f>
        <v>5033.58</v>
      </c>
      <c r="Q15" s="430">
        <f t="shared" si="0"/>
        <v>5.0335799999999997</v>
      </c>
    </row>
    <row r="16" spans="1:17" ht="15.75" customHeight="1" thickBot="1" x14ac:dyDescent="0.3">
      <c r="A16" s="749"/>
      <c r="B16" s="746"/>
      <c r="C16" s="202" t="s">
        <v>203</v>
      </c>
      <c r="D16" s="181">
        <f>Base!E5</f>
        <v>108</v>
      </c>
      <c r="E16" s="426"/>
      <c r="F16" s="751"/>
      <c r="G16" s="209"/>
      <c r="H16" s="736"/>
      <c r="I16" s="743"/>
      <c r="N16" s="458">
        <v>14</v>
      </c>
      <c r="O16" s="8" t="s">
        <v>91</v>
      </c>
      <c r="P16" s="450">
        <f>$F$94</f>
        <v>1620.3600000000001</v>
      </c>
      <c r="Q16" s="430">
        <f t="shared" si="0"/>
        <v>1.62036</v>
      </c>
    </row>
    <row r="17" spans="1:17" ht="15" customHeight="1" x14ac:dyDescent="0.25">
      <c r="A17" s="747">
        <v>3</v>
      </c>
      <c r="B17" s="744" t="s">
        <v>202</v>
      </c>
      <c r="C17" s="192" t="s">
        <v>191</v>
      </c>
      <c r="D17" s="180"/>
      <c r="E17" s="242"/>
      <c r="F17" s="750">
        <f>SUM(E18:E20)</f>
        <v>1629.15</v>
      </c>
      <c r="G17" s="193"/>
      <c r="H17" s="765" t="s">
        <v>605</v>
      </c>
      <c r="I17" s="756"/>
      <c r="N17" s="458">
        <v>15</v>
      </c>
      <c r="O17" s="8" t="s">
        <v>96</v>
      </c>
      <c r="P17" s="450">
        <f>$F$101</f>
        <v>2265.4299999999998</v>
      </c>
      <c r="Q17" s="430">
        <f t="shared" si="0"/>
        <v>2.2654299999999998</v>
      </c>
    </row>
    <row r="18" spans="1:17" x14ac:dyDescent="0.25">
      <c r="A18" s="748"/>
      <c r="B18" s="745"/>
      <c r="C18" s="196" t="s">
        <v>190</v>
      </c>
      <c r="D18" s="162">
        <v>6</v>
      </c>
      <c r="E18" s="156">
        <f>'M1'!I9</f>
        <v>1005.52</v>
      </c>
      <c r="F18" s="704"/>
      <c r="G18" s="197" t="s">
        <v>212</v>
      </c>
      <c r="H18" s="766"/>
      <c r="I18" s="757"/>
      <c r="N18" s="458">
        <v>16</v>
      </c>
      <c r="O18" s="8" t="s">
        <v>101</v>
      </c>
      <c r="P18" s="450">
        <f>$F$108</f>
        <v>3082.1399999999994</v>
      </c>
      <c r="Q18" s="430">
        <f t="shared" si="0"/>
        <v>3.0821399999999994</v>
      </c>
    </row>
    <row r="19" spans="1:17" x14ac:dyDescent="0.25">
      <c r="A19" s="748"/>
      <c r="B19" s="745"/>
      <c r="C19" s="199" t="s">
        <v>189</v>
      </c>
      <c r="D19" s="162">
        <v>8</v>
      </c>
      <c r="E19" s="156">
        <f>'M1'!I10</f>
        <v>623.63</v>
      </c>
      <c r="F19" s="704"/>
      <c r="G19" s="197" t="s">
        <v>213</v>
      </c>
      <c r="H19" s="766"/>
      <c r="I19" s="757"/>
      <c r="N19" s="458">
        <v>17</v>
      </c>
      <c r="O19" s="8" t="s">
        <v>106</v>
      </c>
      <c r="P19" s="450">
        <f>$F$115</f>
        <v>2389.11</v>
      </c>
      <c r="Q19" s="430">
        <f t="shared" si="0"/>
        <v>2.3891100000000001</v>
      </c>
    </row>
    <row r="20" spans="1:17" x14ac:dyDescent="0.25">
      <c r="A20" s="748"/>
      <c r="B20" s="745"/>
      <c r="C20" s="196" t="s">
        <v>193</v>
      </c>
      <c r="D20" s="162"/>
      <c r="E20" s="156"/>
      <c r="F20" s="704"/>
      <c r="G20" s="197"/>
      <c r="H20" s="766"/>
      <c r="I20" s="757"/>
      <c r="N20" s="458">
        <v>18</v>
      </c>
      <c r="O20" s="8" t="s">
        <v>111</v>
      </c>
      <c r="P20" s="450">
        <f>$F$122</f>
        <v>1350.5500000000002</v>
      </c>
      <c r="Q20" s="430">
        <f t="shared" si="0"/>
        <v>1.3505500000000001</v>
      </c>
    </row>
    <row r="21" spans="1:17" x14ac:dyDescent="0.25">
      <c r="A21" s="748"/>
      <c r="B21" s="745"/>
      <c r="C21" s="202" t="s">
        <v>243</v>
      </c>
      <c r="D21" s="181"/>
      <c r="E21" s="425"/>
      <c r="F21" s="704"/>
      <c r="G21" s="210"/>
      <c r="H21" s="766"/>
      <c r="I21" s="757"/>
      <c r="N21" s="458">
        <v>19</v>
      </c>
      <c r="O21" s="8" t="s">
        <v>116</v>
      </c>
      <c r="P21" s="450">
        <f>$F$129</f>
        <v>2611.61</v>
      </c>
      <c r="Q21" s="430">
        <f t="shared" si="0"/>
        <v>2.6116100000000002</v>
      </c>
    </row>
    <row r="22" spans="1:17" x14ac:dyDescent="0.25">
      <c r="A22" s="748"/>
      <c r="B22" s="745"/>
      <c r="C22" s="196" t="s">
        <v>200</v>
      </c>
      <c r="D22" s="162">
        <f>Base!C6</f>
        <v>16</v>
      </c>
      <c r="E22" s="425"/>
      <c r="F22" s="704"/>
      <c r="G22" s="210"/>
      <c r="H22" s="766"/>
      <c r="I22" s="757"/>
      <c r="N22" s="458">
        <v>20</v>
      </c>
      <c r="O22" s="8" t="s">
        <v>120</v>
      </c>
      <c r="P22" s="450">
        <f>$F$136</f>
        <v>458.07</v>
      </c>
      <c r="Q22" s="430">
        <f t="shared" si="0"/>
        <v>0.45806999999999998</v>
      </c>
    </row>
    <row r="23" spans="1:17" ht="15.75" customHeight="1" thickBot="1" x14ac:dyDescent="0.3">
      <c r="A23" s="749"/>
      <c r="B23" s="746"/>
      <c r="C23" s="203" t="s">
        <v>203</v>
      </c>
      <c r="D23" s="182">
        <f>Base!E6</f>
        <v>26</v>
      </c>
      <c r="E23" s="247"/>
      <c r="F23" s="751"/>
      <c r="G23" s="211"/>
      <c r="H23" s="767"/>
      <c r="I23" s="758"/>
      <c r="N23" s="458">
        <v>21</v>
      </c>
      <c r="O23" s="8" t="s">
        <v>123</v>
      </c>
      <c r="P23" s="450">
        <f>$F$143</f>
        <v>8278.2500000000036</v>
      </c>
      <c r="Q23" s="430">
        <f t="shared" si="0"/>
        <v>8.2782500000000034</v>
      </c>
    </row>
    <row r="24" spans="1:17" ht="15" customHeight="1" x14ac:dyDescent="0.25">
      <c r="A24" s="747">
        <v>4</v>
      </c>
      <c r="B24" s="744" t="s">
        <v>195</v>
      </c>
      <c r="C24" s="192" t="s">
        <v>191</v>
      </c>
      <c r="D24" s="180"/>
      <c r="E24" s="242"/>
      <c r="F24" s="750">
        <f t="shared" ref="F24" si="1">SUM(E25:E27)</f>
        <v>2014.16</v>
      </c>
      <c r="G24" s="194"/>
      <c r="H24" s="734" t="s">
        <v>606</v>
      </c>
      <c r="I24" s="741"/>
      <c r="N24" s="458">
        <v>22</v>
      </c>
      <c r="O24" s="8" t="s">
        <v>126</v>
      </c>
      <c r="P24" s="450">
        <f>$F$150</f>
        <v>938.08999999999992</v>
      </c>
      <c r="Q24" s="430">
        <f t="shared" si="0"/>
        <v>0.93808999999999987</v>
      </c>
    </row>
    <row r="25" spans="1:17" x14ac:dyDescent="0.25">
      <c r="A25" s="748"/>
      <c r="B25" s="745"/>
      <c r="C25" s="196" t="s">
        <v>190</v>
      </c>
      <c r="D25" s="162">
        <v>3</v>
      </c>
      <c r="E25" s="156">
        <f>'M1'!L12</f>
        <v>1107.71</v>
      </c>
      <c r="F25" s="704"/>
      <c r="G25" s="197" t="s">
        <v>214</v>
      </c>
      <c r="H25" s="735"/>
      <c r="I25" s="742"/>
      <c r="N25" s="458">
        <v>23</v>
      </c>
      <c r="O25" s="8" t="s">
        <v>129</v>
      </c>
      <c r="P25" s="450">
        <f>$F$157</f>
        <v>1547.1299999999999</v>
      </c>
      <c r="Q25" s="430">
        <f t="shared" si="0"/>
        <v>1.5471299999999999</v>
      </c>
    </row>
    <row r="26" spans="1:17" x14ac:dyDescent="0.25">
      <c r="A26" s="748"/>
      <c r="B26" s="745"/>
      <c r="C26" s="199" t="s">
        <v>189</v>
      </c>
      <c r="D26" s="162">
        <v>10</v>
      </c>
      <c r="E26" s="156">
        <f>'M1'!L13</f>
        <v>906.45</v>
      </c>
      <c r="F26" s="704"/>
      <c r="G26" s="197" t="s">
        <v>215</v>
      </c>
      <c r="H26" s="735"/>
      <c r="I26" s="742"/>
      <c r="N26" s="458">
        <v>24</v>
      </c>
      <c r="O26" s="8" t="s">
        <v>132</v>
      </c>
      <c r="P26" s="450">
        <f>$F$164</f>
        <v>776.76</v>
      </c>
      <c r="Q26" s="430">
        <f t="shared" si="0"/>
        <v>0.77676000000000001</v>
      </c>
    </row>
    <row r="27" spans="1:17" x14ac:dyDescent="0.25">
      <c r="A27" s="748"/>
      <c r="B27" s="745"/>
      <c r="C27" s="196" t="s">
        <v>193</v>
      </c>
      <c r="D27" s="162"/>
      <c r="E27" s="156"/>
      <c r="F27" s="704"/>
      <c r="G27" s="197"/>
      <c r="H27" s="735"/>
      <c r="I27" s="742"/>
      <c r="N27" s="458">
        <v>25</v>
      </c>
      <c r="O27" s="8" t="s">
        <v>135</v>
      </c>
      <c r="P27" s="450">
        <f>$F$171</f>
        <v>17017.84</v>
      </c>
      <c r="Q27" s="430">
        <f t="shared" si="0"/>
        <v>17.01784</v>
      </c>
    </row>
    <row r="28" spans="1:17" x14ac:dyDescent="0.25">
      <c r="A28" s="748"/>
      <c r="B28" s="745"/>
      <c r="C28" s="202" t="s">
        <v>243</v>
      </c>
      <c r="D28" s="181"/>
      <c r="E28" s="425"/>
      <c r="F28" s="704"/>
      <c r="G28" s="210"/>
      <c r="H28" s="735"/>
      <c r="I28" s="742"/>
      <c r="N28" s="458">
        <v>26</v>
      </c>
      <c r="O28" s="8" t="s">
        <v>138</v>
      </c>
      <c r="P28" s="450">
        <f>$F$178</f>
        <v>1370.08</v>
      </c>
      <c r="Q28" s="430">
        <f t="shared" si="0"/>
        <v>1.37008</v>
      </c>
    </row>
    <row r="29" spans="1:17" x14ac:dyDescent="0.25">
      <c r="A29" s="748"/>
      <c r="B29" s="745"/>
      <c r="C29" s="196" t="s">
        <v>200</v>
      </c>
      <c r="D29" s="162">
        <f>Base!C7</f>
        <v>17</v>
      </c>
      <c r="E29" s="425"/>
      <c r="F29" s="704"/>
      <c r="G29" s="210"/>
      <c r="H29" s="735"/>
      <c r="I29" s="742"/>
      <c r="N29" s="458">
        <v>27</v>
      </c>
      <c r="O29" s="8" t="s">
        <v>141</v>
      </c>
      <c r="P29" s="450">
        <f>$F$185</f>
        <v>1067.93</v>
      </c>
      <c r="Q29" s="430">
        <f t="shared" si="0"/>
        <v>1.06793</v>
      </c>
    </row>
    <row r="30" spans="1:17" ht="15.75" customHeight="1" thickBot="1" x14ac:dyDescent="0.3">
      <c r="A30" s="749"/>
      <c r="B30" s="746"/>
      <c r="C30" s="203" t="s">
        <v>203</v>
      </c>
      <c r="D30" s="182">
        <f>Base!E7</f>
        <v>34</v>
      </c>
      <c r="E30" s="247"/>
      <c r="F30" s="751"/>
      <c r="G30" s="211"/>
      <c r="H30" s="736"/>
      <c r="I30" s="743"/>
      <c r="N30" s="458">
        <v>28</v>
      </c>
      <c r="O30" s="8" t="s">
        <v>144</v>
      </c>
      <c r="P30" s="450">
        <f>$F$192</f>
        <v>6792.24</v>
      </c>
      <c r="Q30" s="430">
        <f t="shared" si="0"/>
        <v>6.7922399999999996</v>
      </c>
    </row>
    <row r="31" spans="1:17" ht="15" customHeight="1" x14ac:dyDescent="0.25">
      <c r="A31" s="747">
        <v>5</v>
      </c>
      <c r="B31" s="744" t="s">
        <v>36</v>
      </c>
      <c r="C31" s="192" t="s">
        <v>191</v>
      </c>
      <c r="D31" s="180"/>
      <c r="E31" s="242"/>
      <c r="F31" s="750">
        <f t="shared" ref="F31" si="2">SUM(E32:E34)</f>
        <v>1339.6000000000001</v>
      </c>
      <c r="G31" s="194"/>
      <c r="H31" s="734" t="s">
        <v>607</v>
      </c>
      <c r="I31" s="741"/>
      <c r="N31" s="458">
        <v>29</v>
      </c>
      <c r="O31" s="10" t="s">
        <v>147</v>
      </c>
      <c r="P31" s="450">
        <f>$F$199</f>
        <v>1064.83</v>
      </c>
      <c r="Q31" s="430">
        <f t="shared" si="0"/>
        <v>1.0648299999999999</v>
      </c>
    </row>
    <row r="32" spans="1:17" x14ac:dyDescent="0.25">
      <c r="A32" s="748"/>
      <c r="B32" s="745"/>
      <c r="C32" s="196" t="s">
        <v>190</v>
      </c>
      <c r="D32" s="162">
        <v>4</v>
      </c>
      <c r="E32" s="156">
        <f>'M1'!F15</f>
        <v>329.55</v>
      </c>
      <c r="F32" s="704"/>
      <c r="G32" s="197" t="s">
        <v>208</v>
      </c>
      <c r="H32" s="735"/>
      <c r="I32" s="742"/>
      <c r="N32" s="458">
        <v>30</v>
      </c>
      <c r="O32" s="10" t="s">
        <v>150</v>
      </c>
      <c r="P32" s="450">
        <f>$F$206</f>
        <v>2301.71</v>
      </c>
      <c r="Q32" s="430">
        <f t="shared" si="0"/>
        <v>2.3017099999999999</v>
      </c>
    </row>
    <row r="33" spans="1:17" x14ac:dyDescent="0.25">
      <c r="A33" s="748"/>
      <c r="B33" s="745"/>
      <c r="C33" s="199" t="s">
        <v>189</v>
      </c>
      <c r="D33" s="162">
        <v>3</v>
      </c>
      <c r="E33" s="156">
        <f>'M1'!F16</f>
        <v>1010.0500000000001</v>
      </c>
      <c r="F33" s="704"/>
      <c r="G33" s="197" t="s">
        <v>207</v>
      </c>
      <c r="H33" s="735"/>
      <c r="I33" s="742"/>
      <c r="N33" s="458">
        <v>31</v>
      </c>
      <c r="O33" s="10" t="s">
        <v>153</v>
      </c>
      <c r="P33" s="450">
        <f>$F$213</f>
        <v>223.96</v>
      </c>
      <c r="Q33" s="430">
        <f t="shared" si="0"/>
        <v>0.22396000000000002</v>
      </c>
    </row>
    <row r="34" spans="1:17" x14ac:dyDescent="0.25">
      <c r="A34" s="748"/>
      <c r="B34" s="745"/>
      <c r="C34" s="196" t="s">
        <v>193</v>
      </c>
      <c r="D34" s="162"/>
      <c r="E34" s="156"/>
      <c r="F34" s="704"/>
      <c r="G34" s="197"/>
      <c r="H34" s="735"/>
      <c r="I34" s="742"/>
      <c r="N34" s="458">
        <v>32</v>
      </c>
      <c r="O34" s="10" t="s">
        <v>156</v>
      </c>
      <c r="P34" s="450">
        <f>$F$220</f>
        <v>642.1400000000001</v>
      </c>
      <c r="Q34" s="430">
        <f t="shared" si="0"/>
        <v>0.64214000000000016</v>
      </c>
    </row>
    <row r="35" spans="1:17" x14ac:dyDescent="0.25">
      <c r="A35" s="748"/>
      <c r="B35" s="745"/>
      <c r="C35" s="202" t="s">
        <v>243</v>
      </c>
      <c r="D35" s="181"/>
      <c r="E35" s="425"/>
      <c r="F35" s="704"/>
      <c r="G35" s="210"/>
      <c r="H35" s="735"/>
      <c r="I35" s="742"/>
      <c r="N35" s="458">
        <v>33</v>
      </c>
      <c r="O35" s="10" t="s">
        <v>159</v>
      </c>
      <c r="P35" s="450">
        <f>$F$227</f>
        <v>607.90000000000009</v>
      </c>
      <c r="Q35" s="430">
        <f t="shared" si="0"/>
        <v>0.60790000000000011</v>
      </c>
    </row>
    <row r="36" spans="1:17" x14ac:dyDescent="0.25">
      <c r="A36" s="748"/>
      <c r="B36" s="745"/>
      <c r="C36" s="196" t="s">
        <v>200</v>
      </c>
      <c r="D36" s="162">
        <f>Base!C8</f>
        <v>8</v>
      </c>
      <c r="E36" s="425"/>
      <c r="F36" s="704"/>
      <c r="G36" s="210"/>
      <c r="H36" s="735"/>
      <c r="I36" s="742"/>
      <c r="N36" s="458">
        <v>34</v>
      </c>
      <c r="O36" s="10" t="s">
        <v>162</v>
      </c>
      <c r="P36" s="450">
        <f>$F$234</f>
        <v>1296.81</v>
      </c>
      <c r="Q36" s="430">
        <f t="shared" si="0"/>
        <v>1.29681</v>
      </c>
    </row>
    <row r="37" spans="1:17" ht="15.75" customHeight="1" thickBot="1" x14ac:dyDescent="0.3">
      <c r="A37" s="749"/>
      <c r="B37" s="746"/>
      <c r="C37" s="203" t="s">
        <v>203</v>
      </c>
      <c r="D37" s="182">
        <f>Base!E8</f>
        <v>10</v>
      </c>
      <c r="E37" s="247"/>
      <c r="F37" s="751"/>
      <c r="G37" s="211"/>
      <c r="H37" s="736"/>
      <c r="I37" s="743"/>
      <c r="N37" s="458">
        <v>35</v>
      </c>
      <c r="O37" s="10" t="s">
        <v>450</v>
      </c>
      <c r="P37" s="461">
        <f>$F$241</f>
        <v>1232.1199999999999</v>
      </c>
      <c r="Q37" s="430">
        <f t="shared" si="0"/>
        <v>1.2321199999999999</v>
      </c>
    </row>
    <row r="38" spans="1:17" ht="15" customHeight="1" x14ac:dyDescent="0.25">
      <c r="A38" s="747">
        <v>6</v>
      </c>
      <c r="B38" s="744" t="s">
        <v>43</v>
      </c>
      <c r="C38" s="192" t="s">
        <v>191</v>
      </c>
      <c r="D38" s="180"/>
      <c r="E38" s="242"/>
      <c r="F38" s="750">
        <f t="shared" ref="F38" si="3">SUM(E39:E41)</f>
        <v>5917</v>
      </c>
      <c r="G38" s="194"/>
      <c r="H38" s="734" t="s">
        <v>608</v>
      </c>
      <c r="I38" s="741"/>
      <c r="P38" s="278">
        <f>SUM(P3:P37)</f>
        <v>93180.641000000003</v>
      </c>
      <c r="Q38" s="462">
        <f>SUM(Q3:Q37)</f>
        <v>93.180641000000023</v>
      </c>
    </row>
    <row r="39" spans="1:17" x14ac:dyDescent="0.25">
      <c r="A39" s="748"/>
      <c r="B39" s="745"/>
      <c r="C39" s="196" t="s">
        <v>190</v>
      </c>
      <c r="D39" s="162">
        <v>10</v>
      </c>
      <c r="E39" s="156">
        <f>'M1'!S18</f>
        <v>4011.5499999999997</v>
      </c>
      <c r="F39" s="704"/>
      <c r="G39" s="197" t="s">
        <v>206</v>
      </c>
      <c r="H39" s="735"/>
      <c r="I39" s="742"/>
    </row>
    <row r="40" spans="1:17" x14ac:dyDescent="0.25">
      <c r="A40" s="748"/>
      <c r="B40" s="745"/>
      <c r="C40" s="199" t="s">
        <v>189</v>
      </c>
      <c r="D40" s="162">
        <v>7</v>
      </c>
      <c r="E40" s="156">
        <f>'M1'!S19</f>
        <v>1905.45</v>
      </c>
      <c r="F40" s="704"/>
      <c r="G40" s="197" t="s">
        <v>205</v>
      </c>
      <c r="H40" s="735"/>
      <c r="I40" s="742"/>
    </row>
    <row r="41" spans="1:17" x14ac:dyDescent="0.25">
      <c r="A41" s="748"/>
      <c r="B41" s="745"/>
      <c r="C41" s="196" t="s">
        <v>193</v>
      </c>
      <c r="D41" s="162"/>
      <c r="E41" s="156"/>
      <c r="F41" s="704"/>
      <c r="G41" s="197"/>
      <c r="H41" s="735"/>
      <c r="I41" s="742"/>
    </row>
    <row r="42" spans="1:17" x14ac:dyDescent="0.25">
      <c r="A42" s="748"/>
      <c r="B42" s="745"/>
      <c r="C42" s="202" t="s">
        <v>243</v>
      </c>
      <c r="D42" s="181"/>
      <c r="E42" s="425"/>
      <c r="F42" s="704"/>
      <c r="G42" s="210"/>
      <c r="H42" s="735"/>
      <c r="I42" s="742"/>
    </row>
    <row r="43" spans="1:17" x14ac:dyDescent="0.25">
      <c r="A43" s="748"/>
      <c r="B43" s="745"/>
      <c r="C43" s="196" t="s">
        <v>200</v>
      </c>
      <c r="D43" s="162">
        <f>Base!C9</f>
        <v>40</v>
      </c>
      <c r="E43" s="425"/>
      <c r="F43" s="704"/>
      <c r="G43" s="210"/>
      <c r="H43" s="735"/>
      <c r="I43" s="742"/>
    </row>
    <row r="44" spans="1:17" ht="15.75" customHeight="1" thickBot="1" x14ac:dyDescent="0.3">
      <c r="A44" s="749"/>
      <c r="B44" s="746"/>
      <c r="C44" s="203" t="s">
        <v>203</v>
      </c>
      <c r="D44" s="182">
        <f>Base!E9</f>
        <v>170</v>
      </c>
      <c r="E44" s="247"/>
      <c r="F44" s="751"/>
      <c r="G44" s="211"/>
      <c r="H44" s="736"/>
      <c r="I44" s="743"/>
    </row>
    <row r="45" spans="1:17" ht="15" customHeight="1" x14ac:dyDescent="0.25">
      <c r="A45" s="747">
        <v>7</v>
      </c>
      <c r="B45" s="744" t="s">
        <v>50</v>
      </c>
      <c r="C45" s="192" t="s">
        <v>191</v>
      </c>
      <c r="D45" s="180"/>
      <c r="E45" s="242"/>
      <c r="F45" s="750">
        <f t="shared" ref="F45" si="4">SUM(E46:E48)</f>
        <v>3758.8499999999995</v>
      </c>
      <c r="G45" s="194"/>
      <c r="H45" s="734" t="s">
        <v>609</v>
      </c>
      <c r="I45" s="741"/>
    </row>
    <row r="46" spans="1:17" x14ac:dyDescent="0.25">
      <c r="A46" s="748"/>
      <c r="B46" s="745"/>
      <c r="C46" s="196" t="s">
        <v>190</v>
      </c>
      <c r="D46" s="162">
        <v>7</v>
      </c>
      <c r="E46" s="156">
        <f>'M1'!M21</f>
        <v>2502.5599999999995</v>
      </c>
      <c r="F46" s="704"/>
      <c r="G46" s="197" t="s">
        <v>204</v>
      </c>
      <c r="H46" s="735"/>
      <c r="I46" s="742"/>
    </row>
    <row r="47" spans="1:17" x14ac:dyDescent="0.25">
      <c r="A47" s="748"/>
      <c r="B47" s="745"/>
      <c r="C47" s="199" t="s">
        <v>189</v>
      </c>
      <c r="D47" s="162">
        <v>7</v>
      </c>
      <c r="E47" s="156">
        <f>'M1'!M22</f>
        <v>1256.29</v>
      </c>
      <c r="F47" s="704"/>
      <c r="G47" s="197" t="s">
        <v>216</v>
      </c>
      <c r="H47" s="735"/>
      <c r="I47" s="742"/>
    </row>
    <row r="48" spans="1:17" x14ac:dyDescent="0.25">
      <c r="A48" s="748"/>
      <c r="B48" s="745"/>
      <c r="C48" s="196" t="s">
        <v>193</v>
      </c>
      <c r="D48" s="162"/>
      <c r="E48" s="156"/>
      <c r="F48" s="704"/>
      <c r="G48" s="197"/>
      <c r="H48" s="735"/>
      <c r="I48" s="742"/>
    </row>
    <row r="49" spans="1:9" x14ac:dyDescent="0.25">
      <c r="A49" s="748"/>
      <c r="B49" s="745"/>
      <c r="C49" s="202" t="s">
        <v>243</v>
      </c>
      <c r="D49" s="181"/>
      <c r="E49" s="425"/>
      <c r="F49" s="704"/>
      <c r="G49" s="210"/>
      <c r="H49" s="735"/>
      <c r="I49" s="742"/>
    </row>
    <row r="50" spans="1:9" x14ac:dyDescent="0.25">
      <c r="A50" s="748"/>
      <c r="B50" s="745"/>
      <c r="C50" s="196" t="s">
        <v>200</v>
      </c>
      <c r="D50" s="162">
        <f>Base!C10</f>
        <v>18</v>
      </c>
      <c r="E50" s="425"/>
      <c r="F50" s="704"/>
      <c r="G50" s="210"/>
      <c r="H50" s="735"/>
      <c r="I50" s="742"/>
    </row>
    <row r="51" spans="1:9" ht="15.75" customHeight="1" thickBot="1" x14ac:dyDescent="0.3">
      <c r="A51" s="749"/>
      <c r="B51" s="746"/>
      <c r="C51" s="203" t="s">
        <v>203</v>
      </c>
      <c r="D51" s="182">
        <f>Base!E10</f>
        <v>105</v>
      </c>
      <c r="E51" s="247"/>
      <c r="F51" s="751"/>
      <c r="G51" s="211"/>
      <c r="H51" s="736"/>
      <c r="I51" s="743"/>
    </row>
    <row r="52" spans="1:9" ht="15" customHeight="1" x14ac:dyDescent="0.25">
      <c r="A52" s="747">
        <v>8</v>
      </c>
      <c r="B52" s="744" t="s">
        <v>57</v>
      </c>
      <c r="C52" s="192" t="s">
        <v>191</v>
      </c>
      <c r="D52" s="180"/>
      <c r="E52" s="242"/>
      <c r="F52" s="750">
        <f t="shared" ref="F52" si="5">SUM(E53:E55)</f>
        <v>1042.69</v>
      </c>
      <c r="G52" s="194"/>
      <c r="H52" s="734" t="s">
        <v>610</v>
      </c>
      <c r="I52" s="741"/>
    </row>
    <row r="53" spans="1:9" x14ac:dyDescent="0.25">
      <c r="A53" s="748"/>
      <c r="B53" s="745"/>
      <c r="C53" s="196" t="s">
        <v>190</v>
      </c>
      <c r="D53" s="162">
        <v>7</v>
      </c>
      <c r="E53" s="156">
        <f>'M1'!J24</f>
        <v>782.00000000000011</v>
      </c>
      <c r="F53" s="704"/>
      <c r="G53" s="197" t="s">
        <v>217</v>
      </c>
      <c r="H53" s="735"/>
      <c r="I53" s="742"/>
    </row>
    <row r="54" spans="1:9" x14ac:dyDescent="0.25">
      <c r="A54" s="748"/>
      <c r="B54" s="745"/>
      <c r="C54" s="199" t="s">
        <v>189</v>
      </c>
      <c r="D54" s="162">
        <v>2</v>
      </c>
      <c r="E54" s="156">
        <f>'M1'!J25</f>
        <v>260.69</v>
      </c>
      <c r="F54" s="704"/>
      <c r="G54" s="197" t="s">
        <v>218</v>
      </c>
      <c r="H54" s="735"/>
      <c r="I54" s="742"/>
    </row>
    <row r="55" spans="1:9" x14ac:dyDescent="0.25">
      <c r="A55" s="748"/>
      <c r="B55" s="745"/>
      <c r="C55" s="196" t="s">
        <v>193</v>
      </c>
      <c r="D55" s="162"/>
      <c r="E55" s="156"/>
      <c r="F55" s="704"/>
      <c r="G55" s="197"/>
      <c r="H55" s="735"/>
      <c r="I55" s="742"/>
    </row>
    <row r="56" spans="1:9" x14ac:dyDescent="0.25">
      <c r="A56" s="748"/>
      <c r="B56" s="745"/>
      <c r="C56" s="202" t="s">
        <v>243</v>
      </c>
      <c r="D56" s="181"/>
      <c r="E56" s="425"/>
      <c r="F56" s="704"/>
      <c r="G56" s="210"/>
      <c r="H56" s="735"/>
      <c r="I56" s="742"/>
    </row>
    <row r="57" spans="1:9" x14ac:dyDescent="0.25">
      <c r="A57" s="748"/>
      <c r="B57" s="745"/>
      <c r="C57" s="196" t="s">
        <v>200</v>
      </c>
      <c r="D57" s="162">
        <f>Base!C11</f>
        <v>8</v>
      </c>
      <c r="E57" s="425"/>
      <c r="F57" s="704"/>
      <c r="G57" s="210"/>
      <c r="H57" s="735"/>
      <c r="I57" s="742"/>
    </row>
    <row r="58" spans="1:9" ht="15.75" customHeight="1" thickBot="1" x14ac:dyDescent="0.3">
      <c r="A58" s="749"/>
      <c r="B58" s="746"/>
      <c r="C58" s="203" t="s">
        <v>203</v>
      </c>
      <c r="D58" s="182">
        <f>Base!E11</f>
        <v>17</v>
      </c>
      <c r="E58" s="247"/>
      <c r="F58" s="751"/>
      <c r="G58" s="211"/>
      <c r="H58" s="736"/>
      <c r="I58" s="743"/>
    </row>
    <row r="59" spans="1:9" ht="15" customHeight="1" x14ac:dyDescent="0.25">
      <c r="A59" s="747">
        <v>9</v>
      </c>
      <c r="B59" s="744" t="s">
        <v>63</v>
      </c>
      <c r="C59" s="192" t="s">
        <v>191</v>
      </c>
      <c r="D59" s="180"/>
      <c r="E59" s="242"/>
      <c r="F59" s="750">
        <f t="shared" ref="F59" si="6">SUM(E60:E62)</f>
        <v>922.26</v>
      </c>
      <c r="G59" s="194"/>
      <c r="H59" s="734" t="s">
        <v>611</v>
      </c>
      <c r="I59" s="741"/>
    </row>
    <row r="60" spans="1:9" x14ac:dyDescent="0.25">
      <c r="A60" s="748"/>
      <c r="B60" s="745"/>
      <c r="C60" s="196" t="s">
        <v>190</v>
      </c>
      <c r="D60" s="162">
        <v>7</v>
      </c>
      <c r="E60" s="156">
        <f>'M1'!I27</f>
        <v>662.85</v>
      </c>
      <c r="F60" s="704"/>
      <c r="G60" s="197" t="s">
        <v>217</v>
      </c>
      <c r="H60" s="735"/>
      <c r="I60" s="742"/>
    </row>
    <row r="61" spans="1:9" x14ac:dyDescent="0.25">
      <c r="A61" s="748"/>
      <c r="B61" s="745"/>
      <c r="C61" s="199" t="s">
        <v>189</v>
      </c>
      <c r="D61" s="162">
        <v>2</v>
      </c>
      <c r="E61" s="156">
        <f>'M1'!I28</f>
        <v>259.41000000000003</v>
      </c>
      <c r="F61" s="704"/>
      <c r="G61" s="197" t="s">
        <v>219</v>
      </c>
      <c r="H61" s="735"/>
      <c r="I61" s="742"/>
    </row>
    <row r="62" spans="1:9" x14ac:dyDescent="0.25">
      <c r="A62" s="748"/>
      <c r="B62" s="745"/>
      <c r="C62" s="196" t="s">
        <v>193</v>
      </c>
      <c r="D62" s="162"/>
      <c r="E62" s="156"/>
      <c r="F62" s="704"/>
      <c r="G62" s="197"/>
      <c r="H62" s="735"/>
      <c r="I62" s="742"/>
    </row>
    <row r="63" spans="1:9" x14ac:dyDescent="0.25">
      <c r="A63" s="748"/>
      <c r="B63" s="745"/>
      <c r="C63" s="202" t="s">
        <v>243</v>
      </c>
      <c r="D63" s="181"/>
      <c r="E63" s="425"/>
      <c r="F63" s="704"/>
      <c r="G63" s="210"/>
      <c r="H63" s="735"/>
      <c r="I63" s="742"/>
    </row>
    <row r="64" spans="1:9" x14ac:dyDescent="0.25">
      <c r="A64" s="748"/>
      <c r="B64" s="745"/>
      <c r="C64" s="196" t="s">
        <v>200</v>
      </c>
      <c r="D64" s="162">
        <f>Base!C12</f>
        <v>8</v>
      </c>
      <c r="E64" s="425"/>
      <c r="F64" s="704"/>
      <c r="G64" s="210"/>
      <c r="H64" s="735"/>
      <c r="I64" s="742"/>
    </row>
    <row r="65" spans="1:9" ht="15.75" customHeight="1" thickBot="1" x14ac:dyDescent="0.3">
      <c r="A65" s="749"/>
      <c r="B65" s="746"/>
      <c r="C65" s="203" t="s">
        <v>203</v>
      </c>
      <c r="D65" s="182">
        <f>Base!E12</f>
        <v>21</v>
      </c>
      <c r="E65" s="247"/>
      <c r="F65" s="751"/>
      <c r="G65" s="211"/>
      <c r="H65" s="736"/>
      <c r="I65" s="743"/>
    </row>
    <row r="66" spans="1:9" ht="15" customHeight="1" x14ac:dyDescent="0.25">
      <c r="A66" s="747">
        <v>10</v>
      </c>
      <c r="B66" s="744" t="s">
        <v>68</v>
      </c>
      <c r="C66" s="192" t="s">
        <v>191</v>
      </c>
      <c r="D66" s="180"/>
      <c r="E66" s="242"/>
      <c r="F66" s="750">
        <f t="shared" ref="F66" si="7">SUM(E67:E69)</f>
        <v>2531.91</v>
      </c>
      <c r="G66" s="194"/>
      <c r="H66" s="734" t="s">
        <v>612</v>
      </c>
      <c r="I66" s="741"/>
    </row>
    <row r="67" spans="1:9" x14ac:dyDescent="0.25">
      <c r="A67" s="748"/>
      <c r="B67" s="745"/>
      <c r="C67" s="196" t="s">
        <v>190</v>
      </c>
      <c r="D67" s="162">
        <v>7</v>
      </c>
      <c r="E67" s="156">
        <f>'M1'!N30</f>
        <v>1245.94</v>
      </c>
      <c r="F67" s="704"/>
      <c r="G67" s="197" t="s">
        <v>220</v>
      </c>
      <c r="H67" s="735"/>
      <c r="I67" s="742"/>
    </row>
    <row r="68" spans="1:9" x14ac:dyDescent="0.25">
      <c r="A68" s="748"/>
      <c r="B68" s="745"/>
      <c r="C68" s="199" t="s">
        <v>189</v>
      </c>
      <c r="D68" s="162">
        <v>10</v>
      </c>
      <c r="E68" s="156">
        <f>'M1'!N31</f>
        <v>1285.97</v>
      </c>
      <c r="F68" s="704"/>
      <c r="G68" s="197" t="s">
        <v>221</v>
      </c>
      <c r="H68" s="735"/>
      <c r="I68" s="742"/>
    </row>
    <row r="69" spans="1:9" x14ac:dyDescent="0.25">
      <c r="A69" s="748"/>
      <c r="B69" s="745"/>
      <c r="C69" s="196" t="s">
        <v>193</v>
      </c>
      <c r="D69" s="162"/>
      <c r="E69" s="156"/>
      <c r="F69" s="704"/>
      <c r="G69" s="197"/>
      <c r="H69" s="735"/>
      <c r="I69" s="742"/>
    </row>
    <row r="70" spans="1:9" x14ac:dyDescent="0.25">
      <c r="A70" s="748"/>
      <c r="B70" s="745"/>
      <c r="C70" s="202" t="s">
        <v>243</v>
      </c>
      <c r="D70" s="181"/>
      <c r="E70" s="425"/>
      <c r="F70" s="704"/>
      <c r="G70" s="210"/>
      <c r="H70" s="735"/>
      <c r="I70" s="742"/>
    </row>
    <row r="71" spans="1:9" x14ac:dyDescent="0.25">
      <c r="A71" s="748"/>
      <c r="B71" s="745"/>
      <c r="C71" s="196" t="s">
        <v>200</v>
      </c>
      <c r="D71" s="162">
        <f>Base!C13</f>
        <v>15</v>
      </c>
      <c r="E71" s="425"/>
      <c r="F71" s="704"/>
      <c r="G71" s="210"/>
      <c r="H71" s="735"/>
      <c r="I71" s="742"/>
    </row>
    <row r="72" spans="1:9" ht="15.75" customHeight="1" thickBot="1" x14ac:dyDescent="0.3">
      <c r="A72" s="749"/>
      <c r="B72" s="746"/>
      <c r="C72" s="203" t="s">
        <v>203</v>
      </c>
      <c r="D72" s="182">
        <f>Base!E13</f>
        <v>40</v>
      </c>
      <c r="E72" s="247"/>
      <c r="F72" s="751"/>
      <c r="G72" s="211"/>
      <c r="H72" s="736"/>
      <c r="I72" s="743"/>
    </row>
    <row r="73" spans="1:9" ht="15" customHeight="1" x14ac:dyDescent="0.25">
      <c r="A73" s="747">
        <v>11</v>
      </c>
      <c r="B73" s="744" t="s">
        <v>74</v>
      </c>
      <c r="C73" s="192" t="s">
        <v>191</v>
      </c>
      <c r="D73" s="180"/>
      <c r="E73" s="242"/>
      <c r="F73" s="750">
        <f t="shared" ref="F73" si="8">SUM(E74:E76)</f>
        <v>2268.1300000000006</v>
      </c>
      <c r="G73" s="194"/>
      <c r="H73" s="734" t="s">
        <v>613</v>
      </c>
      <c r="I73" s="741"/>
    </row>
    <row r="74" spans="1:9" x14ac:dyDescent="0.25">
      <c r="A74" s="748"/>
      <c r="B74" s="745"/>
      <c r="C74" s="196" t="s">
        <v>190</v>
      </c>
      <c r="D74" s="162"/>
      <c r="E74" s="156">
        <f>'M1'!L33</f>
        <v>1579.7400000000005</v>
      </c>
      <c r="F74" s="704"/>
      <c r="G74" s="197" t="s">
        <v>222</v>
      </c>
      <c r="H74" s="735"/>
      <c r="I74" s="742"/>
    </row>
    <row r="75" spans="1:9" x14ac:dyDescent="0.25">
      <c r="A75" s="748"/>
      <c r="B75" s="745"/>
      <c r="C75" s="199" t="s">
        <v>189</v>
      </c>
      <c r="D75" s="162"/>
      <c r="E75" s="156">
        <f>'M1'!L34</f>
        <v>688.3900000000001</v>
      </c>
      <c r="F75" s="704"/>
      <c r="G75" s="197" t="s">
        <v>223</v>
      </c>
      <c r="H75" s="735"/>
      <c r="I75" s="742"/>
    </row>
    <row r="76" spans="1:9" x14ac:dyDescent="0.25">
      <c r="A76" s="748"/>
      <c r="B76" s="745"/>
      <c r="C76" s="196" t="s">
        <v>193</v>
      </c>
      <c r="D76" s="162"/>
      <c r="E76" s="156"/>
      <c r="F76" s="704"/>
      <c r="G76" s="197"/>
      <c r="H76" s="735"/>
      <c r="I76" s="742"/>
    </row>
    <row r="77" spans="1:9" x14ac:dyDescent="0.25">
      <c r="A77" s="748"/>
      <c r="B77" s="745"/>
      <c r="C77" s="202" t="s">
        <v>243</v>
      </c>
      <c r="D77" s="181"/>
      <c r="E77" s="425"/>
      <c r="F77" s="704"/>
      <c r="G77" s="210"/>
      <c r="H77" s="735"/>
      <c r="I77" s="742"/>
    </row>
    <row r="78" spans="1:9" x14ac:dyDescent="0.25">
      <c r="A78" s="748"/>
      <c r="B78" s="745"/>
      <c r="C78" s="196" t="s">
        <v>200</v>
      </c>
      <c r="D78" s="162">
        <f>Base!C14</f>
        <v>16</v>
      </c>
      <c r="E78" s="425"/>
      <c r="F78" s="704"/>
      <c r="G78" s="210"/>
      <c r="H78" s="735"/>
      <c r="I78" s="742"/>
    </row>
    <row r="79" spans="1:9" ht="15.75" customHeight="1" thickBot="1" x14ac:dyDescent="0.3">
      <c r="A79" s="749"/>
      <c r="B79" s="746"/>
      <c r="C79" s="203" t="s">
        <v>203</v>
      </c>
      <c r="D79" s="182">
        <f>Base!E14</f>
        <v>41</v>
      </c>
      <c r="E79" s="247"/>
      <c r="F79" s="751"/>
      <c r="G79" s="211"/>
      <c r="H79" s="736"/>
      <c r="I79" s="743"/>
    </row>
    <row r="80" spans="1:9" ht="15" customHeight="1" x14ac:dyDescent="0.25">
      <c r="A80" s="747">
        <v>12</v>
      </c>
      <c r="B80" s="744" t="s">
        <v>80</v>
      </c>
      <c r="C80" s="192" t="s">
        <v>191</v>
      </c>
      <c r="D80" s="180"/>
      <c r="E80" s="242"/>
      <c r="F80" s="750">
        <f t="shared" ref="F80" si="9">SUM(E81:E83)</f>
        <v>2032.22</v>
      </c>
      <c r="G80" s="194"/>
      <c r="H80" s="734" t="s">
        <v>614</v>
      </c>
      <c r="I80" s="741"/>
    </row>
    <row r="81" spans="1:17" x14ac:dyDescent="0.25">
      <c r="A81" s="748"/>
      <c r="B81" s="745"/>
      <c r="C81" s="196" t="s">
        <v>190</v>
      </c>
      <c r="D81" s="162">
        <v>7</v>
      </c>
      <c r="E81" s="156">
        <f>'M1'!J36</f>
        <v>1382.27</v>
      </c>
      <c r="F81" s="704"/>
      <c r="G81" s="197" t="s">
        <v>224</v>
      </c>
      <c r="H81" s="735"/>
      <c r="I81" s="742"/>
    </row>
    <row r="82" spans="1:17" x14ac:dyDescent="0.25">
      <c r="A82" s="748"/>
      <c r="B82" s="745"/>
      <c r="C82" s="199" t="s">
        <v>189</v>
      </c>
      <c r="D82" s="162">
        <v>3</v>
      </c>
      <c r="E82" s="156">
        <f>'M1'!J37</f>
        <v>649.95000000000005</v>
      </c>
      <c r="F82" s="704"/>
      <c r="G82" s="197" t="s">
        <v>225</v>
      </c>
      <c r="H82" s="735"/>
      <c r="I82" s="742"/>
    </row>
    <row r="83" spans="1:17" x14ac:dyDescent="0.25">
      <c r="A83" s="748"/>
      <c r="B83" s="745"/>
      <c r="C83" s="196" t="s">
        <v>193</v>
      </c>
      <c r="D83" s="162"/>
      <c r="E83" s="156"/>
      <c r="F83" s="704"/>
      <c r="G83" s="197"/>
      <c r="H83" s="735"/>
      <c r="I83" s="742"/>
    </row>
    <row r="84" spans="1:17" x14ac:dyDescent="0.25">
      <c r="A84" s="748"/>
      <c r="B84" s="745"/>
      <c r="C84" s="202" t="s">
        <v>243</v>
      </c>
      <c r="D84" s="181"/>
      <c r="E84" s="425"/>
      <c r="F84" s="704"/>
      <c r="G84" s="210"/>
      <c r="H84" s="735"/>
      <c r="I84" s="742"/>
    </row>
    <row r="85" spans="1:17" x14ac:dyDescent="0.25">
      <c r="A85" s="748"/>
      <c r="B85" s="745"/>
      <c r="C85" s="196" t="s">
        <v>200</v>
      </c>
      <c r="D85" s="162">
        <f>Base!C15</f>
        <v>14</v>
      </c>
      <c r="E85" s="425"/>
      <c r="F85" s="704"/>
      <c r="G85" s="210"/>
      <c r="H85" s="735"/>
      <c r="I85" s="742"/>
    </row>
    <row r="86" spans="1:17" ht="15.75" customHeight="1" thickBot="1" x14ac:dyDescent="0.3">
      <c r="A86" s="749"/>
      <c r="B86" s="746"/>
      <c r="C86" s="203" t="s">
        <v>203</v>
      </c>
      <c r="D86" s="182">
        <f>Base!E15</f>
        <v>11</v>
      </c>
      <c r="E86" s="247"/>
      <c r="F86" s="751"/>
      <c r="G86" s="211"/>
      <c r="H86" s="736"/>
      <c r="I86" s="743"/>
      <c r="M86" s="208"/>
    </row>
    <row r="87" spans="1:17" ht="15" customHeight="1" x14ac:dyDescent="0.25">
      <c r="A87" s="747">
        <v>13</v>
      </c>
      <c r="B87" s="744" t="s">
        <v>86</v>
      </c>
      <c r="C87" s="192" t="s">
        <v>191</v>
      </c>
      <c r="D87" s="180"/>
      <c r="E87" s="242"/>
      <c r="F87" s="750">
        <f t="shared" ref="F87" si="10">SUM(E88:E90)</f>
        <v>5033.58</v>
      </c>
      <c r="G87" s="194"/>
      <c r="H87" s="734" t="s">
        <v>615</v>
      </c>
      <c r="I87" s="741"/>
      <c r="M87" s="208"/>
    </row>
    <row r="88" spans="1:17" x14ac:dyDescent="0.25">
      <c r="A88" s="748"/>
      <c r="B88" s="745"/>
      <c r="C88" s="196" t="s">
        <v>190</v>
      </c>
      <c r="D88" s="162">
        <v>8</v>
      </c>
      <c r="E88" s="156">
        <f>'M1'!M39</f>
        <v>3678.01</v>
      </c>
      <c r="F88" s="704"/>
      <c r="G88" s="197" t="s">
        <v>226</v>
      </c>
      <c r="H88" s="735"/>
      <c r="I88" s="742"/>
      <c r="M88" s="208"/>
    </row>
    <row r="89" spans="1:17" x14ac:dyDescent="0.25">
      <c r="A89" s="748"/>
      <c r="B89" s="745"/>
      <c r="C89" s="199" t="s">
        <v>189</v>
      </c>
      <c r="D89" s="162">
        <v>7</v>
      </c>
      <c r="E89" s="156">
        <f>'M1'!M40</f>
        <v>1355.57</v>
      </c>
      <c r="F89" s="704"/>
      <c r="G89" s="197" t="s">
        <v>227</v>
      </c>
      <c r="H89" s="735"/>
      <c r="I89" s="742"/>
      <c r="M89" s="208"/>
    </row>
    <row r="90" spans="1:17" x14ac:dyDescent="0.25">
      <c r="A90" s="748"/>
      <c r="B90" s="745"/>
      <c r="C90" s="196" t="s">
        <v>193</v>
      </c>
      <c r="D90" s="162"/>
      <c r="E90" s="156"/>
      <c r="F90" s="704"/>
      <c r="G90" s="197"/>
      <c r="H90" s="735"/>
      <c r="I90" s="742"/>
      <c r="M90" s="208"/>
    </row>
    <row r="91" spans="1:17" x14ac:dyDescent="0.25">
      <c r="A91" s="748"/>
      <c r="B91" s="745"/>
      <c r="C91" s="202" t="s">
        <v>243</v>
      </c>
      <c r="D91" s="181"/>
      <c r="E91" s="425"/>
      <c r="F91" s="704"/>
      <c r="G91" s="210"/>
      <c r="H91" s="735"/>
      <c r="I91" s="742"/>
      <c r="M91" s="208"/>
      <c r="N91" s="739" t="s">
        <v>822</v>
      </c>
      <c r="O91" s="740"/>
      <c r="P91" s="740"/>
      <c r="Q91" s="740"/>
    </row>
    <row r="92" spans="1:17" ht="15.75" thickBot="1" x14ac:dyDescent="0.3">
      <c r="A92" s="748"/>
      <c r="B92" s="745"/>
      <c r="C92" s="196" t="s">
        <v>200</v>
      </c>
      <c r="D92" s="162">
        <f>Base!C13</f>
        <v>15</v>
      </c>
      <c r="E92" s="425"/>
      <c r="F92" s="704"/>
      <c r="G92" s="210"/>
      <c r="H92" s="735"/>
      <c r="I92" s="742"/>
      <c r="N92" s="457" t="s">
        <v>819</v>
      </c>
      <c r="O92" s="457" t="s">
        <v>187</v>
      </c>
      <c r="P92" s="457" t="s">
        <v>781</v>
      </c>
      <c r="Q92" s="457" t="s">
        <v>823</v>
      </c>
    </row>
    <row r="93" spans="1:17" ht="15.75" customHeight="1" thickBot="1" x14ac:dyDescent="0.3">
      <c r="A93" s="749"/>
      <c r="B93" s="746"/>
      <c r="C93" s="203" t="s">
        <v>203</v>
      </c>
      <c r="D93" s="182">
        <f>Base!E16</f>
        <v>62</v>
      </c>
      <c r="E93" s="247"/>
      <c r="F93" s="751"/>
      <c r="G93" s="211"/>
      <c r="H93" s="736"/>
      <c r="I93" s="743"/>
      <c r="N93" s="464">
        <v>1</v>
      </c>
      <c r="O93" s="465" t="s">
        <v>135</v>
      </c>
      <c r="P93" s="193">
        <f t="shared" ref="P93:P127" si="11">Q93/1000</f>
        <v>17.01784</v>
      </c>
      <c r="Q93" s="466">
        <f>$F$171</f>
        <v>17017.84</v>
      </c>
    </row>
    <row r="94" spans="1:17" ht="15" customHeight="1" x14ac:dyDescent="0.25">
      <c r="A94" s="747">
        <v>14</v>
      </c>
      <c r="B94" s="744" t="s">
        <v>91</v>
      </c>
      <c r="C94" s="192" t="s">
        <v>191</v>
      </c>
      <c r="D94" s="180"/>
      <c r="E94" s="242"/>
      <c r="F94" s="750">
        <f t="shared" ref="F94" si="12">SUM(E95:E97)</f>
        <v>1620.3600000000001</v>
      </c>
      <c r="G94" s="194"/>
      <c r="H94" s="734" t="s">
        <v>616</v>
      </c>
      <c r="I94" s="741"/>
      <c r="N94" s="467">
        <v>2</v>
      </c>
      <c r="O94" s="8" t="s">
        <v>123</v>
      </c>
      <c r="P94" s="430">
        <f t="shared" si="11"/>
        <v>8.2782500000000034</v>
      </c>
      <c r="Q94" s="468">
        <f>$F$143</f>
        <v>8278.2500000000036</v>
      </c>
    </row>
    <row r="95" spans="1:17" x14ac:dyDescent="0.25">
      <c r="A95" s="748"/>
      <c r="B95" s="745"/>
      <c r="C95" s="196" t="s">
        <v>190</v>
      </c>
      <c r="D95" s="162">
        <v>5</v>
      </c>
      <c r="E95" s="156">
        <f>'M1'!J42</f>
        <v>1120.98</v>
      </c>
      <c r="F95" s="704"/>
      <c r="G95" s="197" t="s">
        <v>228</v>
      </c>
      <c r="H95" s="735"/>
      <c r="I95" s="742"/>
      <c r="N95" s="467">
        <v>3</v>
      </c>
      <c r="O95" s="8" t="s">
        <v>144</v>
      </c>
      <c r="P95" s="430">
        <f t="shared" si="11"/>
        <v>6.7922399999999996</v>
      </c>
      <c r="Q95" s="468">
        <f>$F$192</f>
        <v>6792.24</v>
      </c>
    </row>
    <row r="96" spans="1:17" x14ac:dyDescent="0.25">
      <c r="A96" s="748"/>
      <c r="B96" s="745"/>
      <c r="C96" s="199" t="s">
        <v>189</v>
      </c>
      <c r="D96" s="162">
        <v>4</v>
      </c>
      <c r="E96" s="156">
        <f>'M1'!J43</f>
        <v>499.38</v>
      </c>
      <c r="F96" s="704"/>
      <c r="G96" s="197" t="s">
        <v>229</v>
      </c>
      <c r="H96" s="735"/>
      <c r="I96" s="742"/>
      <c r="N96" s="467">
        <v>4</v>
      </c>
      <c r="O96" s="99" t="s">
        <v>43</v>
      </c>
      <c r="P96" s="430">
        <f t="shared" si="11"/>
        <v>5.9169999999999998</v>
      </c>
      <c r="Q96" s="468">
        <f>$F$38</f>
        <v>5917</v>
      </c>
    </row>
    <row r="97" spans="1:17" x14ac:dyDescent="0.25">
      <c r="A97" s="748"/>
      <c r="B97" s="745"/>
      <c r="C97" s="196" t="s">
        <v>193</v>
      </c>
      <c r="D97" s="162"/>
      <c r="E97" s="156"/>
      <c r="F97" s="704"/>
      <c r="G97" s="197"/>
      <c r="H97" s="735"/>
      <c r="I97" s="742"/>
      <c r="N97" s="478">
        <v>5</v>
      </c>
      <c r="O97" s="476" t="s">
        <v>86</v>
      </c>
      <c r="P97" s="474">
        <f t="shared" si="11"/>
        <v>5.0335799999999997</v>
      </c>
      <c r="Q97" s="479">
        <f>$F$87</f>
        <v>5033.58</v>
      </c>
    </row>
    <row r="98" spans="1:17" x14ac:dyDescent="0.25">
      <c r="A98" s="748"/>
      <c r="B98" s="745"/>
      <c r="C98" s="202" t="s">
        <v>243</v>
      </c>
      <c r="D98" s="181"/>
      <c r="E98" s="425"/>
      <c r="F98" s="704"/>
      <c r="G98" s="210"/>
      <c r="H98" s="735"/>
      <c r="I98" s="742"/>
      <c r="N98" s="467">
        <v>6</v>
      </c>
      <c r="O98" s="10" t="s">
        <v>50</v>
      </c>
      <c r="P98" s="430">
        <f t="shared" si="11"/>
        <v>3.7588499999999994</v>
      </c>
      <c r="Q98" s="468">
        <f>$F$45</f>
        <v>3758.8499999999995</v>
      </c>
    </row>
    <row r="99" spans="1:17" x14ac:dyDescent="0.25">
      <c r="A99" s="748"/>
      <c r="B99" s="745"/>
      <c r="C99" s="196" t="s">
        <v>200</v>
      </c>
      <c r="D99" s="162">
        <f>Base!C17</f>
        <v>11</v>
      </c>
      <c r="E99" s="425"/>
      <c r="F99" s="704"/>
      <c r="G99" s="210"/>
      <c r="H99" s="735"/>
      <c r="I99" s="742"/>
      <c r="N99" s="467">
        <v>7</v>
      </c>
      <c r="O99" s="10" t="s">
        <v>18</v>
      </c>
      <c r="P99" s="430">
        <f t="shared" si="11"/>
        <v>3.1793010000000006</v>
      </c>
      <c r="Q99" s="468">
        <f>$F$10</f>
        <v>3179.3010000000004</v>
      </c>
    </row>
    <row r="100" spans="1:17" ht="15.75" customHeight="1" thickBot="1" x14ac:dyDescent="0.3">
      <c r="A100" s="749"/>
      <c r="B100" s="746"/>
      <c r="C100" s="203" t="s">
        <v>203</v>
      </c>
      <c r="D100" s="182">
        <f>Base!E17</f>
        <v>18</v>
      </c>
      <c r="E100" s="247"/>
      <c r="F100" s="751"/>
      <c r="G100" s="211"/>
      <c r="H100" s="736"/>
      <c r="I100" s="743"/>
      <c r="N100" s="469">
        <v>8</v>
      </c>
      <c r="O100" s="477" t="s">
        <v>101</v>
      </c>
      <c r="P100" s="471">
        <f t="shared" si="11"/>
        <v>3.0821399999999994</v>
      </c>
      <c r="Q100" s="472">
        <f>$F$108</f>
        <v>3082.1399999999994</v>
      </c>
    </row>
    <row r="101" spans="1:17" ht="15" customHeight="1" x14ac:dyDescent="0.25">
      <c r="A101" s="747">
        <v>15</v>
      </c>
      <c r="B101" s="744" t="s">
        <v>96</v>
      </c>
      <c r="C101" s="192" t="s">
        <v>191</v>
      </c>
      <c r="D101" s="180"/>
      <c r="E101" s="242"/>
      <c r="F101" s="750">
        <f t="shared" ref="F101" si="13">SUM(E102:E104)</f>
        <v>2265.4299999999998</v>
      </c>
      <c r="G101" s="194"/>
      <c r="H101" s="734" t="s">
        <v>617</v>
      </c>
      <c r="I101" s="741"/>
      <c r="N101" s="464">
        <v>9</v>
      </c>
      <c r="O101" s="465" t="s">
        <v>116</v>
      </c>
      <c r="P101" s="193">
        <f t="shared" si="11"/>
        <v>2.6116100000000002</v>
      </c>
      <c r="Q101" s="466">
        <f>$F$129</f>
        <v>2611.61</v>
      </c>
    </row>
    <row r="102" spans="1:17" x14ac:dyDescent="0.25">
      <c r="A102" s="748"/>
      <c r="B102" s="745"/>
      <c r="C102" s="196" t="s">
        <v>190</v>
      </c>
      <c r="D102" s="162">
        <v>11</v>
      </c>
      <c r="E102" s="156">
        <f>'M1'!L45</f>
        <v>1329.06</v>
      </c>
      <c r="F102" s="704"/>
      <c r="G102" s="197" t="s">
        <v>231</v>
      </c>
      <c r="H102" s="735"/>
      <c r="I102" s="742"/>
      <c r="N102" s="467">
        <v>10</v>
      </c>
      <c r="O102" s="10" t="s">
        <v>11</v>
      </c>
      <c r="P102" s="430">
        <f t="shared" si="11"/>
        <v>2.57673</v>
      </c>
      <c r="Q102" s="468">
        <f>$F$3</f>
        <v>2576.73</v>
      </c>
    </row>
    <row r="103" spans="1:17" x14ac:dyDescent="0.25">
      <c r="A103" s="748"/>
      <c r="B103" s="745"/>
      <c r="C103" s="199" t="s">
        <v>189</v>
      </c>
      <c r="D103" s="162">
        <v>2</v>
      </c>
      <c r="E103" s="156">
        <f>'M1'!L46</f>
        <v>936.36999999999989</v>
      </c>
      <c r="F103" s="704"/>
      <c r="G103" s="197" t="s">
        <v>230</v>
      </c>
      <c r="H103" s="735"/>
      <c r="I103" s="742"/>
      <c r="N103" s="467">
        <v>11</v>
      </c>
      <c r="O103" s="10" t="s">
        <v>68</v>
      </c>
      <c r="P103" s="430">
        <f t="shared" si="11"/>
        <v>2.5319099999999999</v>
      </c>
      <c r="Q103" s="468">
        <f>$F$66</f>
        <v>2531.91</v>
      </c>
    </row>
    <row r="104" spans="1:17" x14ac:dyDescent="0.25">
      <c r="A104" s="748"/>
      <c r="B104" s="745"/>
      <c r="C104" s="196" t="s">
        <v>193</v>
      </c>
      <c r="D104" s="162"/>
      <c r="E104" s="156"/>
      <c r="F104" s="704"/>
      <c r="G104" s="197"/>
      <c r="H104" s="735"/>
      <c r="I104" s="742"/>
      <c r="N104" s="467">
        <v>12</v>
      </c>
      <c r="O104" s="8" t="s">
        <v>106</v>
      </c>
      <c r="P104" s="430">
        <f t="shared" si="11"/>
        <v>2.3891100000000001</v>
      </c>
      <c r="Q104" s="468">
        <f>$F$115</f>
        <v>2389.11</v>
      </c>
    </row>
    <row r="105" spans="1:17" x14ac:dyDescent="0.25">
      <c r="A105" s="748"/>
      <c r="B105" s="745"/>
      <c r="C105" s="202" t="s">
        <v>243</v>
      </c>
      <c r="D105" s="181"/>
      <c r="E105" s="425"/>
      <c r="F105" s="704"/>
      <c r="G105" s="210"/>
      <c r="H105" s="735"/>
      <c r="I105" s="742"/>
      <c r="N105" s="467">
        <v>13</v>
      </c>
      <c r="O105" s="10" t="s">
        <v>150</v>
      </c>
      <c r="P105" s="430">
        <f t="shared" si="11"/>
        <v>2.3017099999999999</v>
      </c>
      <c r="Q105" s="468">
        <f>$F$206</f>
        <v>2301.71</v>
      </c>
    </row>
    <row r="106" spans="1:17" x14ac:dyDescent="0.25">
      <c r="A106" s="748"/>
      <c r="B106" s="745"/>
      <c r="C106" s="196" t="s">
        <v>200</v>
      </c>
      <c r="D106" s="162">
        <f>Base!C18</f>
        <v>19</v>
      </c>
      <c r="E106" s="425"/>
      <c r="F106" s="704"/>
      <c r="G106" s="210"/>
      <c r="H106" s="735"/>
      <c r="I106" s="742"/>
      <c r="N106" s="467">
        <v>14</v>
      </c>
      <c r="O106" s="10" t="s">
        <v>74</v>
      </c>
      <c r="P106" s="430">
        <f t="shared" si="11"/>
        <v>2.2681300000000006</v>
      </c>
      <c r="Q106" s="468">
        <f>$F$73</f>
        <v>2268.1300000000006</v>
      </c>
    </row>
    <row r="107" spans="1:17" ht="15.75" customHeight="1" thickBot="1" x14ac:dyDescent="0.3">
      <c r="A107" s="749"/>
      <c r="B107" s="746"/>
      <c r="C107" s="203" t="s">
        <v>203</v>
      </c>
      <c r="D107" s="182">
        <f>Base!E18</f>
        <v>40</v>
      </c>
      <c r="E107" s="247"/>
      <c r="F107" s="751"/>
      <c r="G107" s="211"/>
      <c r="H107" s="736"/>
      <c r="I107" s="743"/>
      <c r="N107" s="467">
        <v>15</v>
      </c>
      <c r="O107" s="8" t="s">
        <v>96</v>
      </c>
      <c r="P107" s="430">
        <f t="shared" si="11"/>
        <v>2.2654299999999998</v>
      </c>
      <c r="Q107" s="468">
        <f>$F$101</f>
        <v>2265.4299999999998</v>
      </c>
    </row>
    <row r="108" spans="1:17" ht="15" customHeight="1" x14ac:dyDescent="0.25">
      <c r="A108" s="747">
        <v>16</v>
      </c>
      <c r="B108" s="744" t="s">
        <v>101</v>
      </c>
      <c r="C108" s="192" t="s">
        <v>191</v>
      </c>
      <c r="D108" s="180"/>
      <c r="E108" s="242"/>
      <c r="F108" s="750">
        <f t="shared" ref="F108" si="14">SUM(E109:E111)</f>
        <v>3082.1399999999994</v>
      </c>
      <c r="G108" s="194"/>
      <c r="H108" s="734" t="s">
        <v>618</v>
      </c>
      <c r="I108" s="741"/>
      <c r="N108" s="467">
        <v>16</v>
      </c>
      <c r="O108" s="10" t="s">
        <v>80</v>
      </c>
      <c r="P108" s="430">
        <f t="shared" si="11"/>
        <v>2.0322200000000001</v>
      </c>
      <c r="Q108" s="468">
        <f>$F$80</f>
        <v>2032.22</v>
      </c>
    </row>
    <row r="109" spans="1:17" ht="15.75" thickBot="1" x14ac:dyDescent="0.3">
      <c r="A109" s="748"/>
      <c r="B109" s="745"/>
      <c r="C109" s="196" t="s">
        <v>190</v>
      </c>
      <c r="D109" s="162">
        <v>5</v>
      </c>
      <c r="E109" s="156">
        <f>'M1'!Q48</f>
        <v>1062.8199999999997</v>
      </c>
      <c r="F109" s="704"/>
      <c r="G109" s="197" t="s">
        <v>232</v>
      </c>
      <c r="H109" s="735"/>
      <c r="I109" s="742"/>
      <c r="N109" s="478">
        <v>17</v>
      </c>
      <c r="O109" s="476" t="s">
        <v>196</v>
      </c>
      <c r="P109" s="474">
        <f t="shared" si="11"/>
        <v>2.01416</v>
      </c>
      <c r="Q109" s="479">
        <f>$F$24</f>
        <v>2014.16</v>
      </c>
    </row>
    <row r="110" spans="1:17" x14ac:dyDescent="0.25">
      <c r="A110" s="748"/>
      <c r="B110" s="745"/>
      <c r="C110" s="199" t="s">
        <v>189</v>
      </c>
      <c r="D110" s="162">
        <v>8</v>
      </c>
      <c r="E110" s="156">
        <f>'M1'!Q49</f>
        <v>2019.3199999999997</v>
      </c>
      <c r="F110" s="704"/>
      <c r="G110" s="197" t="s">
        <v>233</v>
      </c>
      <c r="H110" s="735"/>
      <c r="I110" s="742"/>
      <c r="N110" s="464">
        <v>18</v>
      </c>
      <c r="O110" s="475" t="s">
        <v>197</v>
      </c>
      <c r="P110" s="193">
        <f t="shared" si="11"/>
        <v>1.6291500000000001</v>
      </c>
      <c r="Q110" s="466">
        <f>$F$17</f>
        <v>1629.15</v>
      </c>
    </row>
    <row r="111" spans="1:17" x14ac:dyDescent="0.25">
      <c r="A111" s="748"/>
      <c r="B111" s="745"/>
      <c r="C111" s="196" t="s">
        <v>193</v>
      </c>
      <c r="D111" s="162"/>
      <c r="E111" s="156"/>
      <c r="F111" s="704"/>
      <c r="G111" s="197"/>
      <c r="H111" s="735"/>
      <c r="I111" s="742"/>
      <c r="N111" s="467">
        <v>19</v>
      </c>
      <c r="O111" s="8" t="s">
        <v>91</v>
      </c>
      <c r="P111" s="430">
        <f t="shared" si="11"/>
        <v>1.62036</v>
      </c>
      <c r="Q111" s="468">
        <f>$F$94</f>
        <v>1620.3600000000001</v>
      </c>
    </row>
    <row r="112" spans="1:17" x14ac:dyDescent="0.25">
      <c r="A112" s="748"/>
      <c r="B112" s="745"/>
      <c r="C112" s="202" t="s">
        <v>243</v>
      </c>
      <c r="D112" s="181"/>
      <c r="E112" s="425"/>
      <c r="F112" s="704"/>
      <c r="G112" s="210"/>
      <c r="H112" s="735"/>
      <c r="I112" s="742"/>
      <c r="N112" s="467">
        <v>20</v>
      </c>
      <c r="O112" s="8" t="s">
        <v>129</v>
      </c>
      <c r="P112" s="430">
        <f t="shared" si="11"/>
        <v>1.5471299999999999</v>
      </c>
      <c r="Q112" s="468">
        <f>$F$157</f>
        <v>1547.1299999999999</v>
      </c>
    </row>
    <row r="113" spans="1:24" x14ac:dyDescent="0.25">
      <c r="A113" s="748"/>
      <c r="B113" s="745"/>
      <c r="C113" s="196" t="s">
        <v>200</v>
      </c>
      <c r="D113" s="162">
        <f>Base!C19</f>
        <v>24</v>
      </c>
      <c r="E113" s="425"/>
      <c r="F113" s="704"/>
      <c r="G113" s="210"/>
      <c r="H113" s="735"/>
      <c r="I113" s="742"/>
      <c r="N113" s="467">
        <v>21</v>
      </c>
      <c r="O113" s="8" t="s">
        <v>138</v>
      </c>
      <c r="P113" s="430">
        <f t="shared" si="11"/>
        <v>1.37008</v>
      </c>
      <c r="Q113" s="468">
        <f>$F$178</f>
        <v>1370.08</v>
      </c>
    </row>
    <row r="114" spans="1:24" ht="15.75" customHeight="1" thickBot="1" x14ac:dyDescent="0.3">
      <c r="A114" s="749"/>
      <c r="B114" s="746"/>
      <c r="C114" s="203" t="s">
        <v>203</v>
      </c>
      <c r="D114" s="182">
        <f>Base!E19</f>
        <v>50</v>
      </c>
      <c r="E114" s="247"/>
      <c r="F114" s="751"/>
      <c r="G114" s="211"/>
      <c r="H114" s="736"/>
      <c r="I114" s="743"/>
      <c r="N114" s="467">
        <v>22</v>
      </c>
      <c r="O114" s="8" t="s">
        <v>111</v>
      </c>
      <c r="P114" s="430">
        <f t="shared" si="11"/>
        <v>1.3505500000000001</v>
      </c>
      <c r="Q114" s="468">
        <f>$F$122</f>
        <v>1350.5500000000002</v>
      </c>
    </row>
    <row r="115" spans="1:24" ht="15" customHeight="1" x14ac:dyDescent="0.25">
      <c r="A115" s="747">
        <v>17</v>
      </c>
      <c r="B115" s="744" t="s">
        <v>106</v>
      </c>
      <c r="C115" s="192" t="s">
        <v>191</v>
      </c>
      <c r="D115" s="180"/>
      <c r="E115" s="242"/>
      <c r="F115" s="750">
        <f t="shared" ref="F115" si="15">SUM(E116:E118)</f>
        <v>2389.11</v>
      </c>
      <c r="G115" s="194"/>
      <c r="H115" s="734" t="s">
        <v>620</v>
      </c>
      <c r="I115" s="741"/>
      <c r="M115" s="208"/>
      <c r="N115" s="467">
        <v>23</v>
      </c>
      <c r="O115" s="10" t="s">
        <v>36</v>
      </c>
      <c r="P115" s="430">
        <f t="shared" si="11"/>
        <v>1.3396000000000001</v>
      </c>
      <c r="Q115" s="468">
        <f>$F$31</f>
        <v>1339.6000000000001</v>
      </c>
      <c r="R115" s="163"/>
      <c r="S115" s="163"/>
      <c r="T115" s="163"/>
      <c r="U115" s="163"/>
      <c r="V115" s="163"/>
      <c r="W115" s="163"/>
      <c r="X115" s="163"/>
    </row>
    <row r="116" spans="1:24" x14ac:dyDescent="0.25">
      <c r="A116" s="748"/>
      <c r="B116" s="745"/>
      <c r="C116" s="196" t="s">
        <v>190</v>
      </c>
      <c r="D116" s="162">
        <v>8</v>
      </c>
      <c r="E116" s="156">
        <f>'M1'!I51</f>
        <v>1551.6000000000001</v>
      </c>
      <c r="F116" s="704"/>
      <c r="G116" s="197" t="s">
        <v>234</v>
      </c>
      <c r="H116" s="735"/>
      <c r="I116" s="742"/>
      <c r="M116" s="208"/>
      <c r="N116" s="467">
        <v>24</v>
      </c>
      <c r="O116" s="10" t="s">
        <v>162</v>
      </c>
      <c r="P116" s="430">
        <f t="shared" si="11"/>
        <v>1.29681</v>
      </c>
      <c r="Q116" s="468">
        <f>$F$234</f>
        <v>1296.81</v>
      </c>
      <c r="R116" s="163"/>
      <c r="S116" s="163"/>
      <c r="T116" s="163"/>
      <c r="U116" s="163"/>
      <c r="V116" s="163"/>
      <c r="W116" s="163"/>
      <c r="X116" s="163"/>
    </row>
    <row r="117" spans="1:24" x14ac:dyDescent="0.25">
      <c r="A117" s="748"/>
      <c r="B117" s="745"/>
      <c r="C117" s="199" t="s">
        <v>189</v>
      </c>
      <c r="D117" s="162">
        <v>4</v>
      </c>
      <c r="E117" s="156">
        <f>'M1'!I52</f>
        <v>837.51</v>
      </c>
      <c r="F117" s="704"/>
      <c r="G117" s="197" t="s">
        <v>235</v>
      </c>
      <c r="H117" s="735"/>
      <c r="I117" s="742"/>
      <c r="M117" s="208"/>
      <c r="N117" s="467">
        <v>25</v>
      </c>
      <c r="O117" s="10" t="s">
        <v>450</v>
      </c>
      <c r="P117" s="430">
        <f t="shared" si="11"/>
        <v>1.2321199999999999</v>
      </c>
      <c r="Q117" s="468">
        <f>$F$241</f>
        <v>1232.1199999999999</v>
      </c>
      <c r="R117" s="163"/>
      <c r="S117" s="163"/>
      <c r="T117" s="163"/>
      <c r="U117" s="163"/>
      <c r="V117" s="163"/>
      <c r="W117" s="163"/>
      <c r="X117" s="163"/>
    </row>
    <row r="118" spans="1:24" x14ac:dyDescent="0.25">
      <c r="A118" s="748"/>
      <c r="B118" s="745"/>
      <c r="C118" s="196" t="s">
        <v>193</v>
      </c>
      <c r="D118" s="162"/>
      <c r="E118" s="156"/>
      <c r="F118" s="704"/>
      <c r="G118" s="197"/>
      <c r="H118" s="735"/>
      <c r="I118" s="742"/>
      <c r="M118" s="208"/>
      <c r="N118" s="467">
        <v>26</v>
      </c>
      <c r="O118" s="8" t="s">
        <v>141</v>
      </c>
      <c r="P118" s="430">
        <f t="shared" si="11"/>
        <v>1.06793</v>
      </c>
      <c r="Q118" s="468">
        <f>$F$185</f>
        <v>1067.93</v>
      </c>
      <c r="R118" s="163"/>
      <c r="S118" s="163"/>
      <c r="T118" s="163"/>
      <c r="U118" s="163"/>
      <c r="V118" s="163"/>
      <c r="W118" s="163"/>
      <c r="X118" s="163"/>
    </row>
    <row r="119" spans="1:24" x14ac:dyDescent="0.25">
      <c r="A119" s="748"/>
      <c r="B119" s="745"/>
      <c r="C119" s="202" t="s">
        <v>243</v>
      </c>
      <c r="D119" s="181"/>
      <c r="E119" s="425"/>
      <c r="F119" s="704"/>
      <c r="G119" s="210"/>
      <c r="H119" s="735"/>
      <c r="I119" s="742"/>
      <c r="M119" s="208"/>
      <c r="N119" s="467">
        <v>27</v>
      </c>
      <c r="O119" s="10" t="s">
        <v>147</v>
      </c>
      <c r="P119" s="430">
        <f t="shared" si="11"/>
        <v>1.0648299999999999</v>
      </c>
      <c r="Q119" s="468">
        <f>$F$199</f>
        <v>1064.83</v>
      </c>
      <c r="R119" s="163"/>
      <c r="S119" s="163"/>
      <c r="T119" s="163"/>
      <c r="U119" s="163"/>
      <c r="V119" s="163"/>
      <c r="W119" s="163"/>
      <c r="X119" s="163"/>
    </row>
    <row r="120" spans="1:24" ht="15.75" thickBot="1" x14ac:dyDescent="0.3">
      <c r="A120" s="748"/>
      <c r="B120" s="745"/>
      <c r="C120" s="196" t="s">
        <v>200</v>
      </c>
      <c r="D120" s="162">
        <f>Base!C20</f>
        <v>13</v>
      </c>
      <c r="E120" s="425"/>
      <c r="F120" s="704"/>
      <c r="G120" s="210"/>
      <c r="H120" s="735"/>
      <c r="I120" s="742"/>
      <c r="M120" s="208"/>
      <c r="N120" s="469">
        <v>28</v>
      </c>
      <c r="O120" s="470" t="s">
        <v>57</v>
      </c>
      <c r="P120" s="471">
        <f t="shared" si="11"/>
        <v>1.0426900000000001</v>
      </c>
      <c r="Q120" s="472">
        <f>$F$52</f>
        <v>1042.69</v>
      </c>
      <c r="R120" s="163"/>
      <c r="S120" s="163"/>
      <c r="T120" s="163"/>
      <c r="U120" s="163"/>
      <c r="V120" s="163"/>
      <c r="W120" s="163"/>
      <c r="X120" s="163"/>
    </row>
    <row r="121" spans="1:24" ht="15.75" customHeight="1" thickBot="1" x14ac:dyDescent="0.3">
      <c r="A121" s="749"/>
      <c r="B121" s="746"/>
      <c r="C121" s="203" t="s">
        <v>203</v>
      </c>
      <c r="D121" s="182">
        <f>Base!E20</f>
        <v>20</v>
      </c>
      <c r="E121" s="247"/>
      <c r="F121" s="751"/>
      <c r="G121" s="211"/>
      <c r="H121" s="736"/>
      <c r="I121" s="743"/>
      <c r="M121" s="208"/>
      <c r="N121" s="464">
        <v>29</v>
      </c>
      <c r="O121" s="465" t="s">
        <v>126</v>
      </c>
      <c r="P121" s="193">
        <f t="shared" si="11"/>
        <v>0.93808999999999987</v>
      </c>
      <c r="Q121" s="466">
        <f>$F$150</f>
        <v>938.08999999999992</v>
      </c>
      <c r="R121" s="163"/>
      <c r="S121" s="163"/>
      <c r="T121" s="163"/>
      <c r="U121" s="163"/>
      <c r="V121" s="163"/>
      <c r="W121" s="163"/>
      <c r="X121" s="163"/>
    </row>
    <row r="122" spans="1:24" ht="15" customHeight="1" x14ac:dyDescent="0.25">
      <c r="A122" s="747">
        <v>18</v>
      </c>
      <c r="B122" s="744" t="s">
        <v>111</v>
      </c>
      <c r="C122" s="192" t="s">
        <v>191</v>
      </c>
      <c r="D122" s="180"/>
      <c r="E122" s="242"/>
      <c r="F122" s="750">
        <f t="shared" ref="F122" si="16">SUM(E123:E125)</f>
        <v>1350.5500000000002</v>
      </c>
      <c r="G122" s="194"/>
      <c r="H122" s="734" t="s">
        <v>619</v>
      </c>
      <c r="I122" s="741"/>
      <c r="M122" s="208"/>
      <c r="N122" s="480">
        <v>30</v>
      </c>
      <c r="O122" s="69" t="s">
        <v>63</v>
      </c>
      <c r="P122" s="207">
        <f t="shared" si="11"/>
        <v>0.92225999999999997</v>
      </c>
      <c r="Q122" s="481">
        <f>$F$59</f>
        <v>922.26</v>
      </c>
      <c r="R122" s="163"/>
      <c r="S122" s="163"/>
      <c r="T122" s="163"/>
      <c r="U122" s="163"/>
      <c r="V122" s="163"/>
      <c r="W122" s="163"/>
      <c r="X122" s="163"/>
    </row>
    <row r="123" spans="1:24" x14ac:dyDescent="0.25">
      <c r="A123" s="748"/>
      <c r="B123" s="745"/>
      <c r="C123" s="196" t="s">
        <v>190</v>
      </c>
      <c r="D123" s="162">
        <v>6</v>
      </c>
      <c r="E123" s="156">
        <f>'M1'!I54</f>
        <v>824.83</v>
      </c>
      <c r="F123" s="704"/>
      <c r="G123" s="197" t="s">
        <v>236</v>
      </c>
      <c r="H123" s="735"/>
      <c r="I123" s="742"/>
      <c r="M123" s="208"/>
      <c r="N123" s="467">
        <v>31</v>
      </c>
      <c r="O123" s="8" t="s">
        <v>132</v>
      </c>
      <c r="P123" s="430">
        <f t="shared" si="11"/>
        <v>0.77676000000000001</v>
      </c>
      <c r="Q123" s="468">
        <f>$F$164</f>
        <v>776.76</v>
      </c>
      <c r="R123" s="163"/>
      <c r="S123" s="163"/>
      <c r="T123" s="163"/>
      <c r="U123" s="163"/>
      <c r="V123" s="163"/>
      <c r="W123" s="163"/>
      <c r="X123" s="163"/>
    </row>
    <row r="124" spans="1:24" x14ac:dyDescent="0.25">
      <c r="A124" s="748"/>
      <c r="B124" s="745"/>
      <c r="C124" s="199" t="s">
        <v>189</v>
      </c>
      <c r="D124" s="162">
        <v>4</v>
      </c>
      <c r="E124" s="156">
        <f>'M1'!I55</f>
        <v>525.72</v>
      </c>
      <c r="F124" s="704"/>
      <c r="G124" s="197" t="s">
        <v>237</v>
      </c>
      <c r="H124" s="735"/>
      <c r="I124" s="742"/>
      <c r="M124" s="208"/>
      <c r="N124" s="467">
        <v>32</v>
      </c>
      <c r="O124" s="10" t="s">
        <v>156</v>
      </c>
      <c r="P124" s="430">
        <f t="shared" si="11"/>
        <v>0.64214000000000016</v>
      </c>
      <c r="Q124" s="468">
        <f>$F$220</f>
        <v>642.1400000000001</v>
      </c>
      <c r="R124" s="163"/>
      <c r="S124" s="163"/>
      <c r="T124" s="163"/>
      <c r="U124" s="163"/>
      <c r="V124" s="163"/>
      <c r="W124" s="163"/>
      <c r="X124" s="163"/>
    </row>
    <row r="125" spans="1:24" x14ac:dyDescent="0.25">
      <c r="A125" s="748"/>
      <c r="B125" s="745"/>
      <c r="C125" s="196" t="s">
        <v>193</v>
      </c>
      <c r="D125" s="162"/>
      <c r="E125" s="156"/>
      <c r="F125" s="704"/>
      <c r="G125" s="197"/>
      <c r="H125" s="735"/>
      <c r="I125" s="742"/>
      <c r="M125" s="208"/>
      <c r="N125" s="467">
        <v>33</v>
      </c>
      <c r="O125" s="10" t="s">
        <v>159</v>
      </c>
      <c r="P125" s="430">
        <f t="shared" si="11"/>
        <v>0.60790000000000011</v>
      </c>
      <c r="Q125" s="468">
        <f>$F$227</f>
        <v>607.90000000000009</v>
      </c>
      <c r="R125" s="163"/>
      <c r="S125" s="163"/>
      <c r="T125" s="163"/>
      <c r="U125" s="163"/>
      <c r="V125" s="163"/>
      <c r="W125" s="163"/>
      <c r="X125" s="163"/>
    </row>
    <row r="126" spans="1:24" x14ac:dyDescent="0.25">
      <c r="A126" s="748"/>
      <c r="B126" s="745"/>
      <c r="C126" s="202" t="s">
        <v>243</v>
      </c>
      <c r="D126" s="181"/>
      <c r="E126" s="425"/>
      <c r="F126" s="704"/>
      <c r="G126" s="210"/>
      <c r="H126" s="735"/>
      <c r="I126" s="742"/>
      <c r="M126" s="208"/>
      <c r="N126" s="467">
        <v>34</v>
      </c>
      <c r="O126" s="8" t="s">
        <v>120</v>
      </c>
      <c r="P126" s="430">
        <f t="shared" si="11"/>
        <v>0.45806999999999998</v>
      </c>
      <c r="Q126" s="468">
        <f>$F$136</f>
        <v>458.07</v>
      </c>
      <c r="R126" s="163"/>
      <c r="S126" s="163"/>
      <c r="T126" s="163"/>
      <c r="U126" s="163"/>
      <c r="V126" s="163"/>
      <c r="W126" s="163"/>
      <c r="X126" s="163"/>
    </row>
    <row r="127" spans="1:24" ht="15.75" thickBot="1" x14ac:dyDescent="0.3">
      <c r="A127" s="748"/>
      <c r="B127" s="745"/>
      <c r="C127" s="196" t="s">
        <v>200</v>
      </c>
      <c r="D127" s="162">
        <f>Base!C21</f>
        <v>10</v>
      </c>
      <c r="E127" s="425"/>
      <c r="F127" s="704"/>
      <c r="G127" s="210"/>
      <c r="H127" s="735"/>
      <c r="I127" s="742"/>
      <c r="M127" s="208"/>
      <c r="N127" s="469">
        <v>35</v>
      </c>
      <c r="O127" s="470" t="s">
        <v>153</v>
      </c>
      <c r="P127" s="471">
        <f t="shared" si="11"/>
        <v>0.22396000000000002</v>
      </c>
      <c r="Q127" s="472">
        <f>$F$213</f>
        <v>223.96</v>
      </c>
      <c r="R127" s="163"/>
      <c r="S127" s="163"/>
      <c r="T127" s="163"/>
      <c r="U127" s="163"/>
      <c r="V127" s="163"/>
      <c r="W127" s="163"/>
      <c r="X127" s="163"/>
    </row>
    <row r="128" spans="1:24" ht="15.75" customHeight="1" thickBot="1" x14ac:dyDescent="0.3">
      <c r="A128" s="749"/>
      <c r="B128" s="746"/>
      <c r="C128" s="203" t="s">
        <v>203</v>
      </c>
      <c r="D128" s="182">
        <f>Base!E21</f>
        <v>26</v>
      </c>
      <c r="E128" s="247"/>
      <c r="F128" s="751"/>
      <c r="G128" s="211"/>
      <c r="H128" s="736"/>
      <c r="I128" s="743"/>
      <c r="M128" s="208"/>
      <c r="P128" s="483">
        <f>SUM(P93:P127)</f>
        <v>93.180640999999994</v>
      </c>
      <c r="Q128" s="484">
        <f>SUM(Q93:Q127)</f>
        <v>93180.640999999989</v>
      </c>
      <c r="R128" s="163"/>
      <c r="S128" s="163"/>
      <c r="T128" s="163"/>
      <c r="U128" s="163"/>
      <c r="V128" s="163"/>
      <c r="W128" s="163"/>
      <c r="X128" s="163"/>
    </row>
    <row r="129" spans="1:24" ht="15" customHeight="1" x14ac:dyDescent="0.25">
      <c r="A129" s="747">
        <v>19</v>
      </c>
      <c r="B129" s="744" t="s">
        <v>116</v>
      </c>
      <c r="C129" s="192" t="s">
        <v>191</v>
      </c>
      <c r="D129" s="180"/>
      <c r="E129" s="242"/>
      <c r="F129" s="750">
        <f t="shared" ref="F129" si="17">SUM(E130:E132)</f>
        <v>2611.61</v>
      </c>
      <c r="G129" s="194"/>
      <c r="H129" s="734" t="s">
        <v>621</v>
      </c>
      <c r="I129" s="741"/>
      <c r="M129" s="208"/>
      <c r="N129" s="459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</row>
    <row r="130" spans="1:24" x14ac:dyDescent="0.25">
      <c r="A130" s="748"/>
      <c r="B130" s="745"/>
      <c r="C130" s="196" t="s">
        <v>190</v>
      </c>
      <c r="D130" s="162">
        <v>11</v>
      </c>
      <c r="E130" s="156">
        <f>'M1'!N57</f>
        <v>1851.5</v>
      </c>
      <c r="F130" s="704"/>
      <c r="G130" s="197" t="s">
        <v>238</v>
      </c>
      <c r="H130" s="735"/>
      <c r="I130" s="742"/>
      <c r="M130" s="208"/>
      <c r="N130" s="459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</row>
    <row r="131" spans="1:24" x14ac:dyDescent="0.25">
      <c r="A131" s="748"/>
      <c r="B131" s="745"/>
      <c r="C131" s="199" t="s">
        <v>189</v>
      </c>
      <c r="D131" s="162">
        <v>3</v>
      </c>
      <c r="E131" s="156">
        <f>'M1'!N58</f>
        <v>760.11</v>
      </c>
      <c r="F131" s="704"/>
      <c r="G131" s="197" t="s">
        <v>239</v>
      </c>
      <c r="H131" s="735"/>
      <c r="I131" s="742"/>
      <c r="M131" s="208"/>
      <c r="N131" s="459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</row>
    <row r="132" spans="1:24" x14ac:dyDescent="0.25">
      <c r="A132" s="748"/>
      <c r="B132" s="745"/>
      <c r="C132" s="196" t="s">
        <v>193</v>
      </c>
      <c r="D132" s="162"/>
      <c r="E132" s="156"/>
      <c r="F132" s="704"/>
      <c r="G132" s="197"/>
      <c r="H132" s="735"/>
      <c r="I132" s="742"/>
      <c r="M132" s="208"/>
      <c r="N132" s="459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</row>
    <row r="133" spans="1:24" x14ac:dyDescent="0.25">
      <c r="A133" s="748"/>
      <c r="B133" s="745"/>
      <c r="C133" s="202" t="s">
        <v>243</v>
      </c>
      <c r="D133" s="181"/>
      <c r="E133" s="425"/>
      <c r="F133" s="704"/>
      <c r="G133" s="210"/>
      <c r="H133" s="735"/>
      <c r="I133" s="742"/>
      <c r="M133" s="208"/>
      <c r="N133" s="459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</row>
    <row r="134" spans="1:24" x14ac:dyDescent="0.25">
      <c r="A134" s="748"/>
      <c r="B134" s="745"/>
      <c r="C134" s="196" t="s">
        <v>200</v>
      </c>
      <c r="D134" s="162">
        <f>Base!C22</f>
        <v>20</v>
      </c>
      <c r="E134" s="425"/>
      <c r="F134" s="704"/>
      <c r="G134" s="210"/>
      <c r="H134" s="735"/>
      <c r="I134" s="742"/>
      <c r="M134" s="208"/>
      <c r="N134" s="459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</row>
    <row r="135" spans="1:24" ht="15.75" customHeight="1" thickBot="1" x14ac:dyDescent="0.3">
      <c r="A135" s="749"/>
      <c r="B135" s="746"/>
      <c r="C135" s="203" t="s">
        <v>203</v>
      </c>
      <c r="D135" s="182">
        <f>Base!E22</f>
        <v>14</v>
      </c>
      <c r="E135" s="247"/>
      <c r="F135" s="751"/>
      <c r="G135" s="211"/>
      <c r="H135" s="736"/>
      <c r="I135" s="743"/>
      <c r="M135" s="208"/>
      <c r="N135" s="459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</row>
    <row r="136" spans="1:24" ht="15" customHeight="1" x14ac:dyDescent="0.25">
      <c r="A136" s="747">
        <v>20</v>
      </c>
      <c r="B136" s="744" t="s">
        <v>120</v>
      </c>
      <c r="C136" s="192" t="s">
        <v>191</v>
      </c>
      <c r="D136" s="180"/>
      <c r="E136" s="242"/>
      <c r="F136" s="750">
        <f t="shared" ref="F136" si="18">SUM(E137:E139)</f>
        <v>458.07</v>
      </c>
      <c r="G136" s="194"/>
      <c r="H136" s="734" t="s">
        <v>622</v>
      </c>
      <c r="I136" s="741"/>
      <c r="M136" s="208"/>
      <c r="N136" s="459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</row>
    <row r="137" spans="1:24" x14ac:dyDescent="0.25">
      <c r="A137" s="748"/>
      <c r="B137" s="745"/>
      <c r="C137" s="196" t="s">
        <v>190</v>
      </c>
      <c r="D137" s="162"/>
      <c r="E137" s="156">
        <f>'M1'!B60</f>
        <v>458.07</v>
      </c>
      <c r="F137" s="704"/>
      <c r="G137" s="197"/>
      <c r="H137" s="735"/>
      <c r="I137" s="742"/>
      <c r="M137" s="208"/>
      <c r="N137" s="459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</row>
    <row r="138" spans="1:24" x14ac:dyDescent="0.25">
      <c r="A138" s="748"/>
      <c r="B138" s="745"/>
      <c r="C138" s="199" t="s">
        <v>189</v>
      </c>
      <c r="D138" s="162"/>
      <c r="E138" s="156"/>
      <c r="F138" s="704"/>
      <c r="G138" s="197"/>
      <c r="H138" s="735"/>
      <c r="I138" s="742"/>
      <c r="M138" s="208"/>
      <c r="N138" s="459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</row>
    <row r="139" spans="1:24" x14ac:dyDescent="0.25">
      <c r="A139" s="748"/>
      <c r="B139" s="745"/>
      <c r="C139" s="196" t="s">
        <v>193</v>
      </c>
      <c r="D139" s="162"/>
      <c r="E139" s="156"/>
      <c r="F139" s="704"/>
      <c r="G139" s="197"/>
      <c r="H139" s="735"/>
      <c r="I139" s="742"/>
      <c r="M139" s="208"/>
      <c r="N139" s="459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</row>
    <row r="140" spans="1:24" x14ac:dyDescent="0.25">
      <c r="A140" s="748"/>
      <c r="B140" s="745"/>
      <c r="C140" s="202" t="s">
        <v>243</v>
      </c>
      <c r="D140" s="181"/>
      <c r="E140" s="425"/>
      <c r="F140" s="704"/>
      <c r="G140" s="210"/>
      <c r="H140" s="735"/>
      <c r="I140" s="742"/>
      <c r="M140" s="208"/>
      <c r="N140" s="459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</row>
    <row r="141" spans="1:24" x14ac:dyDescent="0.25">
      <c r="A141" s="748"/>
      <c r="B141" s="745"/>
      <c r="C141" s="196" t="s">
        <v>200</v>
      </c>
      <c r="D141" s="162">
        <f>Base!C23</f>
        <v>1</v>
      </c>
      <c r="E141" s="425"/>
      <c r="F141" s="704"/>
      <c r="G141" s="210"/>
      <c r="H141" s="735"/>
      <c r="I141" s="742"/>
      <c r="M141" s="208"/>
      <c r="N141" s="459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</row>
    <row r="142" spans="1:24" ht="15.75" customHeight="1" thickBot="1" x14ac:dyDescent="0.3">
      <c r="A142" s="749"/>
      <c r="B142" s="746"/>
      <c r="C142" s="203" t="s">
        <v>203</v>
      </c>
      <c r="D142" s="182">
        <f>Base!E23</f>
        <v>4</v>
      </c>
      <c r="E142" s="247"/>
      <c r="F142" s="751"/>
      <c r="G142" s="211"/>
      <c r="H142" s="736"/>
      <c r="I142" s="743"/>
      <c r="M142" s="208"/>
      <c r="N142" s="459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</row>
    <row r="143" spans="1:24" ht="15" customHeight="1" x14ac:dyDescent="0.25">
      <c r="A143" s="747">
        <v>21</v>
      </c>
      <c r="B143" s="744" t="s">
        <v>123</v>
      </c>
      <c r="C143" s="192" t="s">
        <v>191</v>
      </c>
      <c r="D143" s="180"/>
      <c r="E143" s="242"/>
      <c r="F143" s="750">
        <f t="shared" ref="F143" si="19">SUM(E144:E146)</f>
        <v>8278.2500000000036</v>
      </c>
      <c r="G143" s="194"/>
      <c r="H143" s="765" t="s">
        <v>623</v>
      </c>
      <c r="I143" s="756" t="s">
        <v>242</v>
      </c>
      <c r="M143" s="208"/>
      <c r="N143" s="459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</row>
    <row r="144" spans="1:24" x14ac:dyDescent="0.25">
      <c r="A144" s="748"/>
      <c r="B144" s="745"/>
      <c r="C144" s="196" t="s">
        <v>190</v>
      </c>
      <c r="D144" s="162">
        <v>12</v>
      </c>
      <c r="E144" s="156">
        <f>'M1'!W63</f>
        <v>5334.7800000000034</v>
      </c>
      <c r="F144" s="704"/>
      <c r="G144" s="197" t="s">
        <v>240</v>
      </c>
      <c r="H144" s="766"/>
      <c r="I144" s="757"/>
      <c r="M144" s="208"/>
      <c r="N144" s="459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</row>
    <row r="145" spans="1:24" x14ac:dyDescent="0.25">
      <c r="A145" s="748"/>
      <c r="B145" s="745"/>
      <c r="C145" s="199" t="s">
        <v>189</v>
      </c>
      <c r="D145" s="162">
        <v>5</v>
      </c>
      <c r="E145" s="156">
        <f>'M1'!W64</f>
        <v>2943.47</v>
      </c>
      <c r="F145" s="704"/>
      <c r="G145" s="197" t="s">
        <v>241</v>
      </c>
      <c r="H145" s="766"/>
      <c r="I145" s="757"/>
      <c r="M145" s="208"/>
      <c r="N145" s="459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</row>
    <row r="146" spans="1:24" x14ac:dyDescent="0.25">
      <c r="A146" s="748"/>
      <c r="B146" s="745"/>
      <c r="C146" s="196" t="s">
        <v>193</v>
      </c>
      <c r="D146" s="162"/>
      <c r="E146" s="156"/>
      <c r="F146" s="704"/>
      <c r="G146" s="197"/>
      <c r="H146" s="766"/>
      <c r="I146" s="757"/>
      <c r="M146" s="208"/>
      <c r="N146" s="459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</row>
    <row r="147" spans="1:24" x14ac:dyDescent="0.25">
      <c r="A147" s="748"/>
      <c r="B147" s="745"/>
      <c r="C147" s="202" t="s">
        <v>243</v>
      </c>
      <c r="D147" s="181"/>
      <c r="E147" s="425"/>
      <c r="F147" s="704"/>
      <c r="G147" s="210"/>
      <c r="H147" s="766"/>
      <c r="I147" s="757"/>
      <c r="M147" s="208"/>
      <c r="N147" s="459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</row>
    <row r="148" spans="1:24" x14ac:dyDescent="0.25">
      <c r="A148" s="748"/>
      <c r="B148" s="745"/>
      <c r="C148" s="196" t="s">
        <v>200</v>
      </c>
      <c r="D148" s="162">
        <v>25</v>
      </c>
      <c r="E148" s="425"/>
      <c r="F148" s="704"/>
      <c r="G148" s="210"/>
      <c r="H148" s="766"/>
      <c r="I148" s="757"/>
      <c r="M148" s="208"/>
      <c r="N148" s="459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</row>
    <row r="149" spans="1:24" ht="15.75" customHeight="1" thickBot="1" x14ac:dyDescent="0.3">
      <c r="A149" s="749"/>
      <c r="B149" s="746"/>
      <c r="C149" s="203" t="s">
        <v>203</v>
      </c>
      <c r="D149" s="182">
        <f>Base!E24</f>
        <v>35</v>
      </c>
      <c r="E149" s="247"/>
      <c r="F149" s="751"/>
      <c r="G149" s="211"/>
      <c r="H149" s="767"/>
      <c r="I149" s="758"/>
      <c r="M149" s="208"/>
      <c r="N149" s="459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</row>
    <row r="150" spans="1:24" ht="15" customHeight="1" x14ac:dyDescent="0.25">
      <c r="A150" s="747">
        <v>22</v>
      </c>
      <c r="B150" s="744" t="s">
        <v>126</v>
      </c>
      <c r="C150" s="192" t="s">
        <v>191</v>
      </c>
      <c r="D150" s="180"/>
      <c r="E150" s="242"/>
      <c r="F150" s="750">
        <f t="shared" ref="F150" si="20">SUM(E151:E153)</f>
        <v>938.08999999999992</v>
      </c>
      <c r="G150" s="194"/>
      <c r="H150" s="734" t="s">
        <v>624</v>
      </c>
      <c r="I150" s="741"/>
      <c r="M150" s="208"/>
      <c r="N150" s="459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</row>
    <row r="151" spans="1:24" x14ac:dyDescent="0.25">
      <c r="A151" s="748"/>
      <c r="B151" s="745"/>
      <c r="C151" s="196" t="s">
        <v>190</v>
      </c>
      <c r="D151" s="162"/>
      <c r="E151" s="156">
        <f>'M1'!F66</f>
        <v>200.26</v>
      </c>
      <c r="F151" s="704"/>
      <c r="G151" s="197">
        <v>65</v>
      </c>
      <c r="H151" s="735"/>
      <c r="I151" s="742"/>
      <c r="M151" s="208"/>
      <c r="N151" s="459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</row>
    <row r="152" spans="1:24" x14ac:dyDescent="0.25">
      <c r="A152" s="748"/>
      <c r="B152" s="745"/>
      <c r="C152" s="199" t="s">
        <v>189</v>
      </c>
      <c r="D152" s="162">
        <v>2</v>
      </c>
      <c r="E152" s="156">
        <f>'M1'!F67</f>
        <v>345.26</v>
      </c>
      <c r="F152" s="704"/>
      <c r="G152" s="197" t="s">
        <v>776</v>
      </c>
      <c r="H152" s="735"/>
      <c r="I152" s="742"/>
      <c r="M152" s="208"/>
      <c r="N152" s="459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</row>
    <row r="153" spans="1:24" x14ac:dyDescent="0.25">
      <c r="A153" s="748"/>
      <c r="B153" s="745"/>
      <c r="C153" s="196" t="s">
        <v>193</v>
      </c>
      <c r="D153" s="162"/>
      <c r="E153" s="156">
        <f>'M1'!F68</f>
        <v>392.57</v>
      </c>
      <c r="F153" s="704"/>
      <c r="G153" s="197"/>
      <c r="H153" s="735"/>
      <c r="I153" s="742"/>
      <c r="M153" s="208"/>
      <c r="N153" s="459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</row>
    <row r="154" spans="1:24" x14ac:dyDescent="0.25">
      <c r="A154" s="748"/>
      <c r="B154" s="745"/>
      <c r="C154" s="202" t="s">
        <v>243</v>
      </c>
      <c r="D154" s="181">
        <v>3</v>
      </c>
      <c r="E154" s="425"/>
      <c r="F154" s="704"/>
      <c r="G154" s="210" t="s">
        <v>244</v>
      </c>
      <c r="H154" s="735"/>
      <c r="I154" s="742"/>
      <c r="M154" s="208"/>
      <c r="N154" s="459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</row>
    <row r="155" spans="1:24" x14ac:dyDescent="0.25">
      <c r="A155" s="748"/>
      <c r="B155" s="745"/>
      <c r="C155" s="196" t="s">
        <v>200</v>
      </c>
      <c r="D155" s="162">
        <f>Base!C25</f>
        <v>5</v>
      </c>
      <c r="E155" s="425"/>
      <c r="F155" s="704"/>
      <c r="G155" s="210"/>
      <c r="H155" s="735"/>
      <c r="I155" s="742"/>
      <c r="M155" s="208"/>
      <c r="N155" s="459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</row>
    <row r="156" spans="1:24" ht="15.75" customHeight="1" thickBot="1" x14ac:dyDescent="0.3">
      <c r="A156" s="749"/>
      <c r="B156" s="746"/>
      <c r="C156" s="203" t="s">
        <v>203</v>
      </c>
      <c r="D156" s="182">
        <f>Base!E25</f>
        <v>15</v>
      </c>
      <c r="E156" s="247"/>
      <c r="F156" s="751"/>
      <c r="G156" s="211"/>
      <c r="H156" s="736"/>
      <c r="I156" s="743"/>
      <c r="M156" s="208"/>
      <c r="N156" s="459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</row>
    <row r="157" spans="1:24" ht="15" customHeight="1" x14ac:dyDescent="0.25">
      <c r="A157" s="747">
        <v>23</v>
      </c>
      <c r="B157" s="744" t="s">
        <v>129</v>
      </c>
      <c r="C157" s="192" t="s">
        <v>191</v>
      </c>
      <c r="D157" s="180"/>
      <c r="E157" s="242"/>
      <c r="F157" s="750">
        <f t="shared" ref="F157" si="21">SUM(E158:E160)</f>
        <v>1547.1299999999999</v>
      </c>
      <c r="G157" s="194"/>
      <c r="H157" s="734" t="s">
        <v>625</v>
      </c>
      <c r="I157" s="741"/>
      <c r="M157" s="208"/>
      <c r="N157" s="459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</row>
    <row r="158" spans="1:24" x14ac:dyDescent="0.25">
      <c r="A158" s="748"/>
      <c r="B158" s="745"/>
      <c r="C158" s="196" t="s">
        <v>190</v>
      </c>
      <c r="D158" s="162">
        <v>6</v>
      </c>
      <c r="E158" s="156">
        <f>'M1'!H70</f>
        <v>1050.1299999999999</v>
      </c>
      <c r="F158" s="704"/>
      <c r="G158" s="197" t="s">
        <v>246</v>
      </c>
      <c r="H158" s="735"/>
      <c r="I158" s="742"/>
      <c r="M158" s="208"/>
      <c r="N158" s="459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</row>
    <row r="159" spans="1:24" x14ac:dyDescent="0.25">
      <c r="A159" s="748"/>
      <c r="B159" s="745"/>
      <c r="C159" s="199" t="s">
        <v>189</v>
      </c>
      <c r="D159" s="162">
        <v>3</v>
      </c>
      <c r="E159" s="156">
        <f>'M1'!H71</f>
        <v>497</v>
      </c>
      <c r="F159" s="704"/>
      <c r="G159" s="197" t="s">
        <v>245</v>
      </c>
      <c r="H159" s="735"/>
      <c r="I159" s="742"/>
      <c r="M159" s="208"/>
      <c r="N159" s="459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</row>
    <row r="160" spans="1:24" x14ac:dyDescent="0.25">
      <c r="A160" s="748"/>
      <c r="B160" s="745"/>
      <c r="C160" s="196" t="s">
        <v>193</v>
      </c>
      <c r="D160" s="162"/>
      <c r="E160" s="156"/>
      <c r="F160" s="704"/>
      <c r="G160" s="197"/>
      <c r="H160" s="735"/>
      <c r="I160" s="742"/>
      <c r="M160" s="208"/>
      <c r="N160" s="459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</row>
    <row r="161" spans="1:24" x14ac:dyDescent="0.25">
      <c r="A161" s="748"/>
      <c r="B161" s="745"/>
      <c r="C161" s="202" t="s">
        <v>243</v>
      </c>
      <c r="D161" s="181"/>
      <c r="E161" s="425"/>
      <c r="F161" s="704"/>
      <c r="G161" s="210"/>
      <c r="H161" s="735"/>
      <c r="I161" s="742"/>
      <c r="M161" s="208"/>
      <c r="N161" s="459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</row>
    <row r="162" spans="1:24" x14ac:dyDescent="0.25">
      <c r="A162" s="748"/>
      <c r="B162" s="745"/>
      <c r="C162" s="196" t="s">
        <v>200</v>
      </c>
      <c r="D162" s="162">
        <v>9</v>
      </c>
      <c r="E162" s="425"/>
      <c r="F162" s="704"/>
      <c r="G162" s="210"/>
      <c r="H162" s="735"/>
      <c r="I162" s="742"/>
      <c r="M162" s="208"/>
      <c r="N162" s="459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</row>
    <row r="163" spans="1:24" ht="15.75" customHeight="1" thickBot="1" x14ac:dyDescent="0.3">
      <c r="A163" s="749"/>
      <c r="B163" s="746"/>
      <c r="C163" s="203" t="s">
        <v>203</v>
      </c>
      <c r="D163" s="182">
        <f>Base!E26</f>
        <v>4</v>
      </c>
      <c r="E163" s="247"/>
      <c r="F163" s="751"/>
      <c r="G163" s="211"/>
      <c r="H163" s="736"/>
      <c r="I163" s="743"/>
      <c r="M163" s="208"/>
      <c r="N163" s="459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</row>
    <row r="164" spans="1:24" ht="15" customHeight="1" x14ac:dyDescent="0.25">
      <c r="A164" s="747">
        <v>24</v>
      </c>
      <c r="B164" s="744" t="s">
        <v>132</v>
      </c>
      <c r="C164" s="192" t="s">
        <v>191</v>
      </c>
      <c r="D164" s="180"/>
      <c r="E164" s="242"/>
      <c r="F164" s="750">
        <f>SUM(E165:E167)</f>
        <v>776.76</v>
      </c>
      <c r="G164" s="194"/>
      <c r="H164" s="734" t="s">
        <v>626</v>
      </c>
      <c r="I164" s="741"/>
      <c r="M164" s="208"/>
      <c r="N164" s="459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</row>
    <row r="165" spans="1:24" x14ac:dyDescent="0.25">
      <c r="A165" s="748"/>
      <c r="B165" s="745"/>
      <c r="C165" s="196" t="s">
        <v>190</v>
      </c>
      <c r="D165" s="162"/>
      <c r="E165" s="156"/>
      <c r="F165" s="704"/>
      <c r="G165" s="197"/>
      <c r="H165" s="735"/>
      <c r="I165" s="742"/>
      <c r="M165" s="208"/>
      <c r="N165" s="459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</row>
    <row r="166" spans="1:24" x14ac:dyDescent="0.25">
      <c r="A166" s="748"/>
      <c r="B166" s="745"/>
      <c r="C166" s="199" t="s">
        <v>189</v>
      </c>
      <c r="D166" s="162">
        <v>1</v>
      </c>
      <c r="E166" s="156">
        <f>'M1'!H73</f>
        <v>95.5</v>
      </c>
      <c r="F166" s="704"/>
      <c r="G166" s="212">
        <v>35</v>
      </c>
      <c r="H166" s="735"/>
      <c r="I166" s="742"/>
      <c r="M166" s="208"/>
      <c r="N166" s="459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</row>
    <row r="167" spans="1:24" x14ac:dyDescent="0.25">
      <c r="A167" s="748"/>
      <c r="B167" s="745"/>
      <c r="C167" s="196" t="s">
        <v>193</v>
      </c>
      <c r="D167" s="162"/>
      <c r="E167" s="156">
        <f>'M1'!H74</f>
        <v>681.26</v>
      </c>
      <c r="F167" s="704"/>
      <c r="G167" s="197"/>
      <c r="H167" s="735"/>
      <c r="I167" s="742"/>
      <c r="M167" s="208"/>
      <c r="N167" s="459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</row>
    <row r="168" spans="1:24" x14ac:dyDescent="0.25">
      <c r="A168" s="748"/>
      <c r="B168" s="745"/>
      <c r="C168" s="202" t="s">
        <v>243</v>
      </c>
      <c r="D168" s="181">
        <v>6</v>
      </c>
      <c r="E168" s="425"/>
      <c r="F168" s="704"/>
      <c r="G168" s="210" t="s">
        <v>247</v>
      </c>
      <c r="H168" s="735"/>
      <c r="I168" s="742"/>
      <c r="N168" s="459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</row>
    <row r="169" spans="1:24" x14ac:dyDescent="0.25">
      <c r="A169" s="748"/>
      <c r="B169" s="745"/>
      <c r="C169" s="196" t="s">
        <v>200</v>
      </c>
      <c r="D169" s="162">
        <f>Base!C27</f>
        <v>1</v>
      </c>
      <c r="E169" s="425"/>
      <c r="F169" s="704"/>
      <c r="G169" s="210"/>
      <c r="H169" s="735"/>
      <c r="I169" s="742"/>
      <c r="N169" s="459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</row>
    <row r="170" spans="1:24" ht="15.75" customHeight="1" thickBot="1" x14ac:dyDescent="0.3">
      <c r="A170" s="749"/>
      <c r="B170" s="746"/>
      <c r="C170" s="203" t="s">
        <v>203</v>
      </c>
      <c r="D170" s="182">
        <f>Base!E27</f>
        <v>0</v>
      </c>
      <c r="E170" s="247"/>
      <c r="F170" s="751"/>
      <c r="G170" s="211"/>
      <c r="H170" s="736"/>
      <c r="I170" s="743"/>
      <c r="N170" s="459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</row>
    <row r="171" spans="1:24" ht="15" customHeight="1" x14ac:dyDescent="0.25">
      <c r="A171" s="747">
        <v>25</v>
      </c>
      <c r="B171" s="744" t="s">
        <v>135</v>
      </c>
      <c r="C171" s="192" t="s">
        <v>191</v>
      </c>
      <c r="D171" s="180"/>
      <c r="E171" s="242"/>
      <c r="F171" s="750">
        <f>SUM(E172:E174)</f>
        <v>17017.84</v>
      </c>
      <c r="G171" s="194"/>
      <c r="H171" s="734" t="s">
        <v>627</v>
      </c>
      <c r="I171" s="741"/>
      <c r="K171" s="190"/>
      <c r="L171" s="384"/>
      <c r="M171" s="213"/>
      <c r="N171" s="441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</row>
    <row r="172" spans="1:24" x14ac:dyDescent="0.25">
      <c r="A172" s="748"/>
      <c r="B172" s="745"/>
      <c r="C172" s="196" t="s">
        <v>190</v>
      </c>
      <c r="D172" s="162">
        <v>15</v>
      </c>
      <c r="E172" s="156">
        <f>'M1'!AH76</f>
        <v>4895.7600000000011</v>
      </c>
      <c r="F172" s="704"/>
      <c r="G172" s="197" t="s">
        <v>248</v>
      </c>
      <c r="H172" s="735"/>
      <c r="I172" s="742"/>
      <c r="M172" s="208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</row>
    <row r="173" spans="1:24" ht="30" x14ac:dyDescent="0.25">
      <c r="A173" s="748"/>
      <c r="B173" s="745"/>
      <c r="C173" s="199" t="s">
        <v>189</v>
      </c>
      <c r="D173" s="162">
        <v>23</v>
      </c>
      <c r="E173" s="156">
        <f>'M1'!AH77</f>
        <v>7613.3700000000008</v>
      </c>
      <c r="F173" s="704"/>
      <c r="G173" s="201" t="s">
        <v>249</v>
      </c>
      <c r="H173" s="735"/>
      <c r="I173" s="742"/>
      <c r="M173" s="208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</row>
    <row r="174" spans="1:24" x14ac:dyDescent="0.25">
      <c r="A174" s="748"/>
      <c r="B174" s="745"/>
      <c r="C174" s="196" t="s">
        <v>193</v>
      </c>
      <c r="D174" s="162"/>
      <c r="E174" s="156">
        <f>'M1'!AH78</f>
        <v>4508.71</v>
      </c>
      <c r="F174" s="704"/>
      <c r="G174" s="197"/>
      <c r="H174" s="735"/>
      <c r="I174" s="742"/>
      <c r="J174" s="186"/>
      <c r="M174" s="208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</row>
    <row r="175" spans="1:24" x14ac:dyDescent="0.25">
      <c r="A175" s="748"/>
      <c r="B175" s="745"/>
      <c r="C175" s="202" t="s">
        <v>243</v>
      </c>
      <c r="D175" s="181">
        <v>15</v>
      </c>
      <c r="E175" s="425"/>
      <c r="F175" s="704"/>
      <c r="G175" s="210" t="s">
        <v>250</v>
      </c>
      <c r="H175" s="735"/>
      <c r="I175" s="742"/>
      <c r="M175" s="208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</row>
    <row r="176" spans="1:24" x14ac:dyDescent="0.25">
      <c r="A176" s="748"/>
      <c r="B176" s="745"/>
      <c r="C176" s="196" t="s">
        <v>200</v>
      </c>
      <c r="D176" s="162">
        <f>Base!C28</f>
        <v>86</v>
      </c>
      <c r="E176" s="425"/>
      <c r="F176" s="704"/>
      <c r="G176" s="210"/>
      <c r="H176" s="735"/>
      <c r="I176" s="742"/>
      <c r="M176" s="208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</row>
    <row r="177" spans="1:24" ht="15.75" customHeight="1" thickBot="1" x14ac:dyDescent="0.3">
      <c r="A177" s="749"/>
      <c r="B177" s="746"/>
      <c r="C177" s="203" t="s">
        <v>203</v>
      </c>
      <c r="D177" s="182">
        <f>Base!E28</f>
        <v>360</v>
      </c>
      <c r="E177" s="247"/>
      <c r="F177" s="751"/>
      <c r="G177" s="211"/>
      <c r="H177" s="736"/>
      <c r="I177" s="743"/>
      <c r="M177" s="208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</row>
    <row r="178" spans="1:24" ht="15" customHeight="1" x14ac:dyDescent="0.25">
      <c r="A178" s="747">
        <v>26</v>
      </c>
      <c r="B178" s="744" t="s">
        <v>138</v>
      </c>
      <c r="C178" s="192" t="s">
        <v>191</v>
      </c>
      <c r="D178" s="180"/>
      <c r="E178" s="242"/>
      <c r="F178" s="750">
        <f>SUM(E179:E181)</f>
        <v>1370.08</v>
      </c>
      <c r="G178" s="194"/>
      <c r="H178" s="734" t="s">
        <v>628</v>
      </c>
      <c r="I178" s="741"/>
      <c r="M178" s="208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</row>
    <row r="179" spans="1:24" x14ac:dyDescent="0.25">
      <c r="A179" s="748"/>
      <c r="B179" s="745"/>
      <c r="C179" s="196" t="s">
        <v>190</v>
      </c>
      <c r="D179" s="162">
        <v>8</v>
      </c>
      <c r="E179" s="156">
        <f>'M1'!I80</f>
        <v>659.51</v>
      </c>
      <c r="F179" s="704"/>
      <c r="G179" s="197" t="s">
        <v>251</v>
      </c>
      <c r="H179" s="735"/>
      <c r="I179" s="742"/>
      <c r="M179" s="208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</row>
    <row r="180" spans="1:24" x14ac:dyDescent="0.25">
      <c r="A180" s="748"/>
      <c r="B180" s="745"/>
      <c r="C180" s="199" t="s">
        <v>189</v>
      </c>
      <c r="D180" s="162">
        <v>4</v>
      </c>
      <c r="E180" s="156">
        <f>'M1'!I81</f>
        <v>710.56999999999994</v>
      </c>
      <c r="F180" s="704"/>
      <c r="G180" s="197" t="s">
        <v>252</v>
      </c>
      <c r="H180" s="735"/>
      <c r="I180" s="742"/>
      <c r="M180" s="208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</row>
    <row r="181" spans="1:24" x14ac:dyDescent="0.25">
      <c r="A181" s="748"/>
      <c r="B181" s="745"/>
      <c r="C181" s="196" t="s">
        <v>193</v>
      </c>
      <c r="D181" s="162"/>
      <c r="E181" s="156"/>
      <c r="F181" s="704"/>
      <c r="G181" s="197"/>
      <c r="H181" s="735"/>
      <c r="I181" s="742"/>
      <c r="M181" s="208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</row>
    <row r="182" spans="1:24" x14ac:dyDescent="0.25">
      <c r="A182" s="748"/>
      <c r="B182" s="745"/>
      <c r="C182" s="202" t="s">
        <v>243</v>
      </c>
      <c r="D182" s="181"/>
      <c r="E182" s="425"/>
      <c r="F182" s="704"/>
      <c r="G182" s="210"/>
      <c r="H182" s="735"/>
      <c r="I182" s="742"/>
      <c r="M182" s="208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</row>
    <row r="183" spans="1:24" x14ac:dyDescent="0.25">
      <c r="A183" s="748"/>
      <c r="B183" s="745"/>
      <c r="C183" s="196" t="s">
        <v>200</v>
      </c>
      <c r="D183" s="162">
        <f>Base!C29</f>
        <v>11</v>
      </c>
      <c r="E183" s="425"/>
      <c r="F183" s="704"/>
      <c r="G183" s="210"/>
      <c r="H183" s="735"/>
      <c r="I183" s="742"/>
      <c r="M183" s="208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</row>
    <row r="184" spans="1:24" ht="15.75" customHeight="1" thickBot="1" x14ac:dyDescent="0.3">
      <c r="A184" s="749"/>
      <c r="B184" s="746"/>
      <c r="C184" s="203" t="s">
        <v>203</v>
      </c>
      <c r="D184" s="182">
        <f>Base!E29</f>
        <v>13</v>
      </c>
      <c r="E184" s="247"/>
      <c r="F184" s="751"/>
      <c r="G184" s="211"/>
      <c r="H184" s="736"/>
      <c r="I184" s="743"/>
      <c r="M184" s="208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</row>
    <row r="185" spans="1:24" ht="15" customHeight="1" x14ac:dyDescent="0.25">
      <c r="A185" s="747">
        <v>27</v>
      </c>
      <c r="B185" s="744" t="s">
        <v>141</v>
      </c>
      <c r="C185" s="192" t="s">
        <v>191</v>
      </c>
      <c r="D185" s="180"/>
      <c r="E185" s="242"/>
      <c r="F185" s="750">
        <f t="shared" ref="F185" si="22">SUM(E186:E188)</f>
        <v>1067.93</v>
      </c>
      <c r="G185" s="194"/>
      <c r="H185" s="734" t="s">
        <v>629</v>
      </c>
      <c r="I185" s="741"/>
      <c r="M185" s="208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</row>
    <row r="186" spans="1:24" x14ac:dyDescent="0.25">
      <c r="A186" s="748"/>
      <c r="B186" s="745"/>
      <c r="C186" s="196" t="s">
        <v>190</v>
      </c>
      <c r="D186" s="162">
        <v>2</v>
      </c>
      <c r="E186" s="156">
        <f>'M1'!H83</f>
        <v>596.5</v>
      </c>
      <c r="F186" s="704"/>
      <c r="G186" s="197" t="s">
        <v>253</v>
      </c>
      <c r="H186" s="735"/>
      <c r="I186" s="742"/>
      <c r="M186" s="208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</row>
    <row r="187" spans="1:24" x14ac:dyDescent="0.25">
      <c r="A187" s="748"/>
      <c r="B187" s="745"/>
      <c r="C187" s="199" t="s">
        <v>189</v>
      </c>
      <c r="D187" s="162">
        <v>6</v>
      </c>
      <c r="E187" s="156">
        <f>'M1'!H84</f>
        <v>471.43</v>
      </c>
      <c r="F187" s="704"/>
      <c r="G187" s="197" t="s">
        <v>254</v>
      </c>
      <c r="H187" s="735"/>
      <c r="I187" s="742"/>
      <c r="M187" s="208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</row>
    <row r="188" spans="1:24" x14ac:dyDescent="0.25">
      <c r="A188" s="748"/>
      <c r="B188" s="745"/>
      <c r="C188" s="196" t="s">
        <v>193</v>
      </c>
      <c r="D188" s="162"/>
      <c r="E188" s="156"/>
      <c r="F188" s="704"/>
      <c r="G188" s="197"/>
      <c r="H188" s="735"/>
      <c r="I188" s="742"/>
      <c r="M188" s="208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</row>
    <row r="189" spans="1:24" x14ac:dyDescent="0.25">
      <c r="A189" s="748"/>
      <c r="B189" s="745"/>
      <c r="C189" s="202" t="s">
        <v>243</v>
      </c>
      <c r="D189" s="181"/>
      <c r="E189" s="425"/>
      <c r="F189" s="704"/>
      <c r="G189" s="210"/>
      <c r="H189" s="735"/>
      <c r="I189" s="742"/>
      <c r="M189" s="208"/>
    </row>
    <row r="190" spans="1:24" x14ac:dyDescent="0.25">
      <c r="A190" s="748"/>
      <c r="B190" s="745"/>
      <c r="C190" s="196" t="s">
        <v>200</v>
      </c>
      <c r="D190" s="162">
        <f>Base!C30</f>
        <v>6</v>
      </c>
      <c r="E190" s="425"/>
      <c r="F190" s="704"/>
      <c r="G190" s="210"/>
      <c r="H190" s="735"/>
      <c r="I190" s="742"/>
      <c r="M190" s="208"/>
    </row>
    <row r="191" spans="1:24" ht="15.75" customHeight="1" thickBot="1" x14ac:dyDescent="0.3">
      <c r="A191" s="749"/>
      <c r="B191" s="746"/>
      <c r="C191" s="203" t="s">
        <v>203</v>
      </c>
      <c r="D191" s="182">
        <f>Base!E30</f>
        <v>16</v>
      </c>
      <c r="E191" s="247"/>
      <c r="F191" s="751"/>
      <c r="G191" s="211"/>
      <c r="H191" s="736"/>
      <c r="I191" s="743"/>
      <c r="M191" s="208"/>
    </row>
    <row r="192" spans="1:24" ht="15" customHeight="1" x14ac:dyDescent="0.25">
      <c r="A192" s="747">
        <v>28</v>
      </c>
      <c r="B192" s="744" t="s">
        <v>144</v>
      </c>
      <c r="C192" s="192" t="s">
        <v>191</v>
      </c>
      <c r="D192" s="180"/>
      <c r="E192" s="242"/>
      <c r="F192" s="750">
        <f t="shared" ref="F192" si="23">SUM(E193:E195)</f>
        <v>6792.24</v>
      </c>
      <c r="G192" s="194"/>
      <c r="H192" s="768" t="s">
        <v>630</v>
      </c>
      <c r="I192" s="741"/>
    </row>
    <row r="193" spans="1:9" ht="30" x14ac:dyDescent="0.25">
      <c r="A193" s="748"/>
      <c r="B193" s="745"/>
      <c r="C193" s="196" t="s">
        <v>190</v>
      </c>
      <c r="D193" s="162">
        <v>17</v>
      </c>
      <c r="E193" s="156">
        <f>'M1'!S86</f>
        <v>4915.76</v>
      </c>
      <c r="F193" s="704"/>
      <c r="G193" s="201" t="s">
        <v>256</v>
      </c>
      <c r="H193" s="769"/>
      <c r="I193" s="742"/>
    </row>
    <row r="194" spans="1:9" x14ac:dyDescent="0.25">
      <c r="A194" s="748"/>
      <c r="B194" s="745"/>
      <c r="C194" s="199" t="s">
        <v>189</v>
      </c>
      <c r="D194" s="162">
        <v>5</v>
      </c>
      <c r="E194" s="156">
        <f>'M1'!S87</f>
        <v>1876.48</v>
      </c>
      <c r="F194" s="704"/>
      <c r="G194" s="197" t="s">
        <v>255</v>
      </c>
      <c r="H194" s="769"/>
      <c r="I194" s="742"/>
    </row>
    <row r="195" spans="1:9" x14ac:dyDescent="0.25">
      <c r="A195" s="748"/>
      <c r="B195" s="745"/>
      <c r="C195" s="196" t="s">
        <v>193</v>
      </c>
      <c r="D195" s="162"/>
      <c r="E195" s="156"/>
      <c r="F195" s="704"/>
      <c r="G195" s="197"/>
      <c r="H195" s="769"/>
      <c r="I195" s="742"/>
    </row>
    <row r="196" spans="1:9" x14ac:dyDescent="0.25">
      <c r="A196" s="748"/>
      <c r="B196" s="745"/>
      <c r="C196" s="202" t="s">
        <v>243</v>
      </c>
      <c r="D196" s="181"/>
      <c r="E196" s="425"/>
      <c r="F196" s="704"/>
      <c r="G196" s="210"/>
      <c r="H196" s="769"/>
      <c r="I196" s="742"/>
    </row>
    <row r="197" spans="1:9" x14ac:dyDescent="0.25">
      <c r="A197" s="748"/>
      <c r="B197" s="745"/>
      <c r="C197" s="196" t="s">
        <v>200</v>
      </c>
      <c r="D197" s="162">
        <f>Base!C31</f>
        <v>33</v>
      </c>
      <c r="E197" s="425"/>
      <c r="F197" s="704"/>
      <c r="G197" s="210"/>
      <c r="H197" s="769"/>
      <c r="I197" s="742"/>
    </row>
    <row r="198" spans="1:9" ht="15.75" customHeight="1" thickBot="1" x14ac:dyDescent="0.3">
      <c r="A198" s="749"/>
      <c r="B198" s="746"/>
      <c r="C198" s="203" t="s">
        <v>203</v>
      </c>
      <c r="D198" s="182">
        <f>Base!E31</f>
        <v>170</v>
      </c>
      <c r="E198" s="247"/>
      <c r="F198" s="751"/>
      <c r="G198" s="211"/>
      <c r="H198" s="770"/>
      <c r="I198" s="743"/>
    </row>
    <row r="199" spans="1:9" ht="15" customHeight="1" x14ac:dyDescent="0.25">
      <c r="A199" s="747">
        <v>29</v>
      </c>
      <c r="B199" s="744" t="s">
        <v>147</v>
      </c>
      <c r="C199" s="192" t="s">
        <v>191</v>
      </c>
      <c r="D199" s="180"/>
      <c r="E199" s="242"/>
      <c r="F199" s="750">
        <f t="shared" ref="F199" si="24">SUM(E200:E202)</f>
        <v>1064.83</v>
      </c>
      <c r="G199" s="194"/>
      <c r="H199" s="734" t="s">
        <v>631</v>
      </c>
      <c r="I199" s="741"/>
    </row>
    <row r="200" spans="1:9" x14ac:dyDescent="0.25">
      <c r="A200" s="748"/>
      <c r="B200" s="745"/>
      <c r="C200" s="196" t="s">
        <v>190</v>
      </c>
      <c r="D200" s="162">
        <v>5</v>
      </c>
      <c r="E200" s="156">
        <f>'M1'!F89</f>
        <v>667.68000000000006</v>
      </c>
      <c r="F200" s="704"/>
      <c r="G200" s="197" t="s">
        <v>259</v>
      </c>
      <c r="H200" s="735"/>
      <c r="I200" s="742"/>
    </row>
    <row r="201" spans="1:9" x14ac:dyDescent="0.25">
      <c r="A201" s="748"/>
      <c r="B201" s="745"/>
      <c r="C201" s="199" t="s">
        <v>189</v>
      </c>
      <c r="D201" s="162">
        <v>3</v>
      </c>
      <c r="E201" s="156">
        <f>'M1'!F90</f>
        <v>397.15</v>
      </c>
      <c r="F201" s="704"/>
      <c r="G201" s="197" t="s">
        <v>260</v>
      </c>
      <c r="H201" s="735"/>
      <c r="I201" s="742"/>
    </row>
    <row r="202" spans="1:9" x14ac:dyDescent="0.25">
      <c r="A202" s="748"/>
      <c r="B202" s="745"/>
      <c r="C202" s="196" t="s">
        <v>193</v>
      </c>
      <c r="D202" s="162"/>
      <c r="E202" s="156"/>
      <c r="F202" s="704"/>
      <c r="G202" s="197"/>
      <c r="H202" s="735"/>
      <c r="I202" s="742"/>
    </row>
    <row r="203" spans="1:9" x14ac:dyDescent="0.25">
      <c r="A203" s="748"/>
      <c r="B203" s="745"/>
      <c r="C203" s="202" t="s">
        <v>243</v>
      </c>
      <c r="D203" s="181"/>
      <c r="E203" s="425"/>
      <c r="F203" s="704"/>
      <c r="G203" s="210"/>
      <c r="H203" s="735"/>
      <c r="I203" s="742"/>
    </row>
    <row r="204" spans="1:9" x14ac:dyDescent="0.25">
      <c r="A204" s="748"/>
      <c r="B204" s="745"/>
      <c r="C204" s="196" t="s">
        <v>200</v>
      </c>
      <c r="D204" s="162">
        <f>Base!C32</f>
        <v>7</v>
      </c>
      <c r="E204" s="425"/>
      <c r="F204" s="704"/>
      <c r="G204" s="210"/>
      <c r="H204" s="735"/>
      <c r="I204" s="742"/>
    </row>
    <row r="205" spans="1:9" ht="15.75" customHeight="1" thickBot="1" x14ac:dyDescent="0.3">
      <c r="A205" s="749"/>
      <c r="B205" s="746"/>
      <c r="C205" s="203" t="s">
        <v>203</v>
      </c>
      <c r="D205" s="182">
        <f>Base!E32</f>
        <v>34</v>
      </c>
      <c r="E205" s="247"/>
      <c r="F205" s="751"/>
      <c r="G205" s="211"/>
      <c r="H205" s="736"/>
      <c r="I205" s="743"/>
    </row>
    <row r="206" spans="1:9" ht="15" customHeight="1" x14ac:dyDescent="0.25">
      <c r="A206" s="747">
        <v>30</v>
      </c>
      <c r="B206" s="744" t="s">
        <v>150</v>
      </c>
      <c r="C206" s="192" t="s">
        <v>191</v>
      </c>
      <c r="D206" s="180"/>
      <c r="E206" s="242"/>
      <c r="F206" s="750">
        <f t="shared" ref="F206" si="25">SUM(E207:E209)</f>
        <v>2301.71</v>
      </c>
      <c r="G206" s="194"/>
      <c r="H206" s="734" t="s">
        <v>632</v>
      </c>
      <c r="I206" s="741"/>
    </row>
    <row r="207" spans="1:9" x14ac:dyDescent="0.25">
      <c r="A207" s="748"/>
      <c r="B207" s="745"/>
      <c r="C207" s="196" t="s">
        <v>190</v>
      </c>
      <c r="D207" s="162">
        <v>11</v>
      </c>
      <c r="E207" s="156">
        <f>'M1'!L92</f>
        <v>1538.7800000000002</v>
      </c>
      <c r="F207" s="704"/>
      <c r="G207" s="197" t="s">
        <v>257</v>
      </c>
      <c r="H207" s="735"/>
      <c r="I207" s="742"/>
    </row>
    <row r="208" spans="1:9" x14ac:dyDescent="0.25">
      <c r="A208" s="748"/>
      <c r="B208" s="745"/>
      <c r="C208" s="199" t="s">
        <v>189</v>
      </c>
      <c r="D208" s="162">
        <v>4</v>
      </c>
      <c r="E208" s="156">
        <f>'M1'!L93</f>
        <v>762.93</v>
      </c>
      <c r="F208" s="704"/>
      <c r="G208" s="197" t="s">
        <v>258</v>
      </c>
      <c r="H208" s="735"/>
      <c r="I208" s="742"/>
    </row>
    <row r="209" spans="1:9" x14ac:dyDescent="0.25">
      <c r="A209" s="748"/>
      <c r="B209" s="745"/>
      <c r="C209" s="196" t="s">
        <v>193</v>
      </c>
      <c r="D209" s="162"/>
      <c r="E209" s="156"/>
      <c r="F209" s="704"/>
      <c r="G209" s="197"/>
      <c r="H209" s="735"/>
      <c r="I209" s="742"/>
    </row>
    <row r="210" spans="1:9" x14ac:dyDescent="0.25">
      <c r="A210" s="748"/>
      <c r="B210" s="745"/>
      <c r="C210" s="202" t="s">
        <v>243</v>
      </c>
      <c r="D210" s="181"/>
      <c r="E210" s="425"/>
      <c r="F210" s="704"/>
      <c r="G210" s="210"/>
      <c r="H210" s="735"/>
      <c r="I210" s="742"/>
    </row>
    <row r="211" spans="1:9" x14ac:dyDescent="0.25">
      <c r="A211" s="748"/>
      <c r="B211" s="745"/>
      <c r="C211" s="196" t="s">
        <v>200</v>
      </c>
      <c r="D211" s="162">
        <f>Base!C33</f>
        <v>19</v>
      </c>
      <c r="E211" s="425"/>
      <c r="F211" s="704"/>
      <c r="G211" s="210"/>
      <c r="H211" s="735"/>
      <c r="I211" s="742"/>
    </row>
    <row r="212" spans="1:9" ht="15.75" customHeight="1" thickBot="1" x14ac:dyDescent="0.3">
      <c r="A212" s="749"/>
      <c r="B212" s="746"/>
      <c r="C212" s="203" t="s">
        <v>203</v>
      </c>
      <c r="D212" s="182">
        <f>Base!E33</f>
        <v>76</v>
      </c>
      <c r="E212" s="247"/>
      <c r="F212" s="751"/>
      <c r="G212" s="211"/>
      <c r="H212" s="736"/>
      <c r="I212" s="743"/>
    </row>
    <row r="213" spans="1:9" ht="15" customHeight="1" x14ac:dyDescent="0.25">
      <c r="A213" s="747">
        <v>31</v>
      </c>
      <c r="B213" s="744" t="s">
        <v>153</v>
      </c>
      <c r="C213" s="192" t="s">
        <v>191</v>
      </c>
      <c r="D213" s="180"/>
      <c r="E213" s="242"/>
      <c r="F213" s="750">
        <f t="shared" ref="F213" si="26">SUM(E214:E216)</f>
        <v>223.96</v>
      </c>
      <c r="G213" s="194"/>
      <c r="H213" s="734" t="s">
        <v>633</v>
      </c>
      <c r="I213" s="741"/>
    </row>
    <row r="214" spans="1:9" x14ac:dyDescent="0.25">
      <c r="A214" s="748"/>
      <c r="B214" s="745"/>
      <c r="C214" s="196" t="s">
        <v>190</v>
      </c>
      <c r="D214" s="162">
        <v>2</v>
      </c>
      <c r="E214" s="156">
        <f>'M1'!D95</f>
        <v>53.94</v>
      </c>
      <c r="F214" s="704"/>
      <c r="G214" s="197" t="s">
        <v>262</v>
      </c>
      <c r="H214" s="735"/>
      <c r="I214" s="742"/>
    </row>
    <row r="215" spans="1:9" x14ac:dyDescent="0.25">
      <c r="A215" s="748"/>
      <c r="B215" s="745"/>
      <c r="C215" s="199" t="s">
        <v>189</v>
      </c>
      <c r="D215" s="162">
        <v>2</v>
      </c>
      <c r="E215" s="156">
        <f>'M1'!D96</f>
        <v>170.02</v>
      </c>
      <c r="F215" s="704"/>
      <c r="G215" s="197" t="s">
        <v>261</v>
      </c>
      <c r="H215" s="735"/>
      <c r="I215" s="742"/>
    </row>
    <row r="216" spans="1:9" x14ac:dyDescent="0.25">
      <c r="A216" s="748"/>
      <c r="B216" s="745"/>
      <c r="C216" s="196" t="s">
        <v>193</v>
      </c>
      <c r="D216" s="162"/>
      <c r="E216" s="156"/>
      <c r="F216" s="704"/>
      <c r="G216" s="197"/>
      <c r="H216" s="735"/>
      <c r="I216" s="742"/>
    </row>
    <row r="217" spans="1:9" x14ac:dyDescent="0.25">
      <c r="A217" s="748"/>
      <c r="B217" s="745"/>
      <c r="C217" s="202" t="s">
        <v>243</v>
      </c>
      <c r="D217" s="181"/>
      <c r="E217" s="425"/>
      <c r="F217" s="704"/>
      <c r="G217" s="210"/>
      <c r="H217" s="735"/>
      <c r="I217" s="742"/>
    </row>
    <row r="218" spans="1:9" x14ac:dyDescent="0.25">
      <c r="A218" s="748"/>
      <c r="B218" s="745"/>
      <c r="C218" s="196" t="s">
        <v>200</v>
      </c>
      <c r="D218" s="162">
        <f>Base!C34</f>
        <v>1</v>
      </c>
      <c r="E218" s="425"/>
      <c r="F218" s="704"/>
      <c r="G218" s="210"/>
      <c r="H218" s="735"/>
      <c r="I218" s="742"/>
    </row>
    <row r="219" spans="1:9" ht="15.75" customHeight="1" thickBot="1" x14ac:dyDescent="0.3">
      <c r="A219" s="749"/>
      <c r="B219" s="746"/>
      <c r="C219" s="203" t="s">
        <v>203</v>
      </c>
      <c r="D219" s="182">
        <f>Base!E34</f>
        <v>0</v>
      </c>
      <c r="E219" s="247"/>
      <c r="F219" s="751"/>
      <c r="G219" s="211"/>
      <c r="H219" s="736"/>
      <c r="I219" s="743"/>
    </row>
    <row r="220" spans="1:9" ht="15" customHeight="1" x14ac:dyDescent="0.25">
      <c r="A220" s="747">
        <v>32</v>
      </c>
      <c r="B220" s="744" t="s">
        <v>156</v>
      </c>
      <c r="C220" s="192" t="s">
        <v>191</v>
      </c>
      <c r="D220" s="180"/>
      <c r="E220" s="242"/>
      <c r="F220" s="750">
        <f t="shared" ref="F220" si="27">SUM(E221:E223)</f>
        <v>642.1400000000001</v>
      </c>
      <c r="G220" s="194"/>
      <c r="H220" s="734" t="s">
        <v>634</v>
      </c>
      <c r="I220" s="741"/>
    </row>
    <row r="221" spans="1:9" x14ac:dyDescent="0.25">
      <c r="A221" s="748"/>
      <c r="B221" s="745"/>
      <c r="C221" s="196" t="s">
        <v>190</v>
      </c>
      <c r="D221" s="162">
        <v>3</v>
      </c>
      <c r="E221" s="156">
        <f>'M1'!G98</f>
        <v>315.60000000000002</v>
      </c>
      <c r="F221" s="704"/>
      <c r="G221" s="197" t="s">
        <v>263</v>
      </c>
      <c r="H221" s="735"/>
      <c r="I221" s="742"/>
    </row>
    <row r="222" spans="1:9" x14ac:dyDescent="0.25">
      <c r="A222" s="748"/>
      <c r="B222" s="745"/>
      <c r="C222" s="199" t="s">
        <v>189</v>
      </c>
      <c r="D222" s="162">
        <v>4</v>
      </c>
      <c r="E222" s="156">
        <f>'M1'!G99</f>
        <v>326.54000000000002</v>
      </c>
      <c r="F222" s="704"/>
      <c r="G222" s="197" t="s">
        <v>264</v>
      </c>
      <c r="H222" s="735"/>
      <c r="I222" s="742"/>
    </row>
    <row r="223" spans="1:9" x14ac:dyDescent="0.25">
      <c r="A223" s="748"/>
      <c r="B223" s="745"/>
      <c r="C223" s="196" t="s">
        <v>193</v>
      </c>
      <c r="D223" s="162"/>
      <c r="E223" s="156"/>
      <c r="F223" s="704"/>
      <c r="G223" s="197"/>
      <c r="H223" s="735"/>
      <c r="I223" s="742"/>
    </row>
    <row r="224" spans="1:9" x14ac:dyDescent="0.25">
      <c r="A224" s="748"/>
      <c r="B224" s="745"/>
      <c r="C224" s="202" t="s">
        <v>243</v>
      </c>
      <c r="D224" s="181"/>
      <c r="E224" s="425"/>
      <c r="F224" s="704"/>
      <c r="G224" s="210"/>
      <c r="H224" s="735"/>
      <c r="I224" s="742"/>
    </row>
    <row r="225" spans="1:9" x14ac:dyDescent="0.25">
      <c r="A225" s="748"/>
      <c r="B225" s="745"/>
      <c r="C225" s="196" t="s">
        <v>200</v>
      </c>
      <c r="D225" s="162">
        <f>Base!C35</f>
        <v>4</v>
      </c>
      <c r="E225" s="425"/>
      <c r="F225" s="704"/>
      <c r="G225" s="210"/>
      <c r="H225" s="735"/>
      <c r="I225" s="742"/>
    </row>
    <row r="226" spans="1:9" ht="15.75" customHeight="1" thickBot="1" x14ac:dyDescent="0.3">
      <c r="A226" s="749"/>
      <c r="B226" s="746"/>
      <c r="C226" s="203" t="s">
        <v>203</v>
      </c>
      <c r="D226" s="182">
        <f>Base!E35</f>
        <v>12</v>
      </c>
      <c r="E226" s="247"/>
      <c r="F226" s="751"/>
      <c r="G226" s="211"/>
      <c r="H226" s="736"/>
      <c r="I226" s="743"/>
    </row>
    <row r="227" spans="1:9" ht="15" customHeight="1" x14ac:dyDescent="0.25">
      <c r="A227" s="747">
        <v>33</v>
      </c>
      <c r="B227" s="744" t="s">
        <v>159</v>
      </c>
      <c r="C227" s="192" t="s">
        <v>191</v>
      </c>
      <c r="D227" s="180"/>
      <c r="E227" s="242"/>
      <c r="F227" s="750">
        <f t="shared" ref="F227" si="28">SUM(E228:E230)</f>
        <v>607.90000000000009</v>
      </c>
      <c r="G227" s="194"/>
      <c r="H227" s="734" t="s">
        <v>635</v>
      </c>
      <c r="I227" s="741"/>
    </row>
    <row r="228" spans="1:9" x14ac:dyDescent="0.25">
      <c r="A228" s="748"/>
      <c r="B228" s="745"/>
      <c r="C228" s="196" t="s">
        <v>190</v>
      </c>
      <c r="D228" s="162">
        <v>3</v>
      </c>
      <c r="E228" s="156">
        <f>'M1'!E101</f>
        <v>383.31000000000006</v>
      </c>
      <c r="F228" s="704"/>
      <c r="G228" s="197" t="s">
        <v>265</v>
      </c>
      <c r="H228" s="735"/>
      <c r="I228" s="742"/>
    </row>
    <row r="229" spans="1:9" x14ac:dyDescent="0.25">
      <c r="A229" s="748"/>
      <c r="B229" s="745"/>
      <c r="C229" s="199" t="s">
        <v>189</v>
      </c>
      <c r="D229" s="162">
        <v>2</v>
      </c>
      <c r="E229" s="156">
        <f>'M1'!E102</f>
        <v>224.59000000000003</v>
      </c>
      <c r="F229" s="704"/>
      <c r="G229" s="197" t="s">
        <v>266</v>
      </c>
      <c r="H229" s="735"/>
      <c r="I229" s="742"/>
    </row>
    <row r="230" spans="1:9" x14ac:dyDescent="0.25">
      <c r="A230" s="748"/>
      <c r="B230" s="745"/>
      <c r="C230" s="196" t="s">
        <v>193</v>
      </c>
      <c r="D230" s="162"/>
      <c r="E230" s="156"/>
      <c r="F230" s="704"/>
      <c r="G230" s="197"/>
      <c r="H230" s="735"/>
      <c r="I230" s="742"/>
    </row>
    <row r="231" spans="1:9" x14ac:dyDescent="0.25">
      <c r="A231" s="748"/>
      <c r="B231" s="745"/>
      <c r="C231" s="202" t="s">
        <v>243</v>
      </c>
      <c r="D231" s="181"/>
      <c r="E231" s="425"/>
      <c r="F231" s="704"/>
      <c r="G231" s="210"/>
      <c r="H231" s="735"/>
      <c r="I231" s="742"/>
    </row>
    <row r="232" spans="1:9" x14ac:dyDescent="0.25">
      <c r="A232" s="748"/>
      <c r="B232" s="745"/>
      <c r="C232" s="196" t="s">
        <v>200</v>
      </c>
      <c r="D232" s="162">
        <f>Base!C36</f>
        <v>3</v>
      </c>
      <c r="E232" s="425"/>
      <c r="F232" s="704"/>
      <c r="G232" s="210"/>
      <c r="H232" s="735"/>
      <c r="I232" s="742"/>
    </row>
    <row r="233" spans="1:9" ht="15.75" customHeight="1" thickBot="1" x14ac:dyDescent="0.3">
      <c r="A233" s="749"/>
      <c r="B233" s="746"/>
      <c r="C233" s="203" t="s">
        <v>203</v>
      </c>
      <c r="D233" s="182">
        <f>Base!E36</f>
        <v>13</v>
      </c>
      <c r="E233" s="247"/>
      <c r="F233" s="751"/>
      <c r="G233" s="211"/>
      <c r="H233" s="736"/>
      <c r="I233" s="743"/>
    </row>
    <row r="234" spans="1:9" ht="15" customHeight="1" x14ac:dyDescent="0.25">
      <c r="A234" s="747">
        <v>34</v>
      </c>
      <c r="B234" s="744" t="s">
        <v>162</v>
      </c>
      <c r="C234" s="192" t="s">
        <v>191</v>
      </c>
      <c r="D234" s="180"/>
      <c r="E234" s="242"/>
      <c r="F234" s="750">
        <f t="shared" ref="F234" si="29">SUM(E235:E237)</f>
        <v>1296.81</v>
      </c>
      <c r="G234" s="194"/>
      <c r="H234" s="734" t="s">
        <v>636</v>
      </c>
      <c r="I234" s="741"/>
    </row>
    <row r="235" spans="1:9" x14ac:dyDescent="0.25">
      <c r="A235" s="748"/>
      <c r="B235" s="745"/>
      <c r="C235" s="196" t="s">
        <v>190</v>
      </c>
      <c r="D235" s="162">
        <v>5</v>
      </c>
      <c r="E235" s="156">
        <f>'M1'!G104</f>
        <v>611</v>
      </c>
      <c r="F235" s="704"/>
      <c r="G235" s="197" t="s">
        <v>267</v>
      </c>
      <c r="H235" s="735"/>
      <c r="I235" s="742"/>
    </row>
    <row r="236" spans="1:9" x14ac:dyDescent="0.25">
      <c r="A236" s="748"/>
      <c r="B236" s="745"/>
      <c r="C236" s="199" t="s">
        <v>189</v>
      </c>
      <c r="D236" s="162">
        <v>4</v>
      </c>
      <c r="E236" s="156">
        <f>'M1'!G105</f>
        <v>685.81000000000006</v>
      </c>
      <c r="F236" s="704"/>
      <c r="G236" s="197" t="s">
        <v>268</v>
      </c>
      <c r="H236" s="735"/>
      <c r="I236" s="742"/>
    </row>
    <row r="237" spans="1:9" x14ac:dyDescent="0.25">
      <c r="A237" s="748"/>
      <c r="B237" s="745"/>
      <c r="C237" s="196" t="s">
        <v>193</v>
      </c>
      <c r="D237" s="162"/>
      <c r="E237" s="156"/>
      <c r="F237" s="704"/>
      <c r="G237" s="197"/>
      <c r="H237" s="735"/>
      <c r="I237" s="742"/>
    </row>
    <row r="238" spans="1:9" x14ac:dyDescent="0.25">
      <c r="A238" s="748"/>
      <c r="B238" s="745"/>
      <c r="C238" s="202" t="s">
        <v>243</v>
      </c>
      <c r="D238" s="181"/>
      <c r="E238" s="425"/>
      <c r="F238" s="704"/>
      <c r="G238" s="210"/>
      <c r="H238" s="735"/>
      <c r="I238" s="742"/>
    </row>
    <row r="239" spans="1:9" x14ac:dyDescent="0.25">
      <c r="A239" s="748"/>
      <c r="B239" s="745"/>
      <c r="C239" s="196" t="s">
        <v>200</v>
      </c>
      <c r="D239" s="162">
        <f>Base!C37</f>
        <v>9</v>
      </c>
      <c r="E239" s="425"/>
      <c r="F239" s="704"/>
      <c r="G239" s="210"/>
      <c r="H239" s="735"/>
      <c r="I239" s="742"/>
    </row>
    <row r="240" spans="1:9" ht="15.75" customHeight="1" thickBot="1" x14ac:dyDescent="0.3">
      <c r="A240" s="749"/>
      <c r="B240" s="746"/>
      <c r="C240" s="203" t="s">
        <v>203</v>
      </c>
      <c r="D240" s="182">
        <f>Base!E37</f>
        <v>10</v>
      </c>
      <c r="E240" s="247"/>
      <c r="F240" s="751"/>
      <c r="G240" s="211"/>
      <c r="H240" s="736"/>
      <c r="I240" s="743"/>
    </row>
    <row r="241" spans="1:9" ht="15" customHeight="1" x14ac:dyDescent="0.25">
      <c r="A241" s="747">
        <v>35</v>
      </c>
      <c r="B241" s="744" t="s">
        <v>269</v>
      </c>
      <c r="C241" s="192" t="s">
        <v>191</v>
      </c>
      <c r="D241" s="180"/>
      <c r="E241" s="242"/>
      <c r="F241" s="750">
        <f t="shared" ref="F241" si="30">SUM(E242:E244)</f>
        <v>1232.1199999999999</v>
      </c>
      <c r="G241" s="194"/>
      <c r="H241" s="734" t="s">
        <v>637</v>
      </c>
      <c r="I241" s="741"/>
    </row>
    <row r="242" spans="1:9" x14ac:dyDescent="0.25">
      <c r="A242" s="748"/>
      <c r="B242" s="745"/>
      <c r="C242" s="196" t="s">
        <v>190</v>
      </c>
      <c r="D242" s="162">
        <v>8</v>
      </c>
      <c r="E242" s="156">
        <f>'M1'!J107</f>
        <v>964.13</v>
      </c>
      <c r="F242" s="704"/>
      <c r="G242" s="197" t="s">
        <v>270</v>
      </c>
      <c r="H242" s="735"/>
      <c r="I242" s="742"/>
    </row>
    <row r="243" spans="1:9" x14ac:dyDescent="0.25">
      <c r="A243" s="748"/>
      <c r="B243" s="745"/>
      <c r="C243" s="199" t="s">
        <v>189</v>
      </c>
      <c r="D243" s="162">
        <v>2</v>
      </c>
      <c r="E243" s="156">
        <f>'M1'!J108</f>
        <v>267.99</v>
      </c>
      <c r="F243" s="704"/>
      <c r="G243" s="197" t="s">
        <v>271</v>
      </c>
      <c r="H243" s="735"/>
      <c r="I243" s="742"/>
    </row>
    <row r="244" spans="1:9" x14ac:dyDescent="0.25">
      <c r="A244" s="748"/>
      <c r="B244" s="745"/>
      <c r="C244" s="196" t="s">
        <v>193</v>
      </c>
      <c r="D244" s="162"/>
      <c r="E244" s="156"/>
      <c r="F244" s="704"/>
      <c r="G244" s="197"/>
      <c r="H244" s="735"/>
      <c r="I244" s="742"/>
    </row>
    <row r="245" spans="1:9" x14ac:dyDescent="0.25">
      <c r="A245" s="748"/>
      <c r="B245" s="745"/>
      <c r="C245" s="202" t="s">
        <v>243</v>
      </c>
      <c r="D245" s="181"/>
      <c r="E245" s="425"/>
      <c r="F245" s="704"/>
      <c r="G245" s="210"/>
      <c r="H245" s="735"/>
      <c r="I245" s="742"/>
    </row>
    <row r="246" spans="1:9" x14ac:dyDescent="0.25">
      <c r="A246" s="748"/>
      <c r="B246" s="745"/>
      <c r="C246" s="196" t="s">
        <v>200</v>
      </c>
      <c r="D246" s="162">
        <f>Base!C38</f>
        <v>7</v>
      </c>
      <c r="E246" s="425"/>
      <c r="F246" s="704"/>
      <c r="G246" s="210"/>
      <c r="H246" s="735"/>
      <c r="I246" s="742"/>
    </row>
    <row r="247" spans="1:9" ht="15.75" thickBot="1" x14ac:dyDescent="0.3">
      <c r="A247" s="749"/>
      <c r="B247" s="746"/>
      <c r="C247" s="203" t="s">
        <v>203</v>
      </c>
      <c r="D247" s="182">
        <v>0</v>
      </c>
      <c r="E247" s="247"/>
      <c r="F247" s="751"/>
      <c r="G247" s="211"/>
      <c r="H247" s="736"/>
      <c r="I247" s="743"/>
    </row>
    <row r="248" spans="1:9" ht="15.75" customHeight="1" thickBot="1" x14ac:dyDescent="0.3">
      <c r="A248" s="753" t="s">
        <v>780</v>
      </c>
      <c r="B248" s="754"/>
      <c r="C248" s="754"/>
      <c r="D248" s="755"/>
      <c r="E248" s="385">
        <f>SUM(E3:E247)</f>
        <v>93180.640999999989</v>
      </c>
      <c r="F248" s="386">
        <f>SUM(F3:F247)</f>
        <v>93180.641000000003</v>
      </c>
      <c r="G248" s="362"/>
      <c r="H248" s="215"/>
      <c r="I248" s="214"/>
    </row>
    <row r="249" spans="1:9" x14ac:dyDescent="0.25">
      <c r="A249" s="377"/>
      <c r="B249" s="216"/>
      <c r="E249" s="752">
        <f>F248/1000</f>
        <v>93.180641000000008</v>
      </c>
      <c r="F249" s="752"/>
      <c r="G249" s="214"/>
      <c r="H249" s="214"/>
      <c r="I249" s="214"/>
    </row>
    <row r="250" spans="1:9" x14ac:dyDescent="0.25">
      <c r="A250" s="377"/>
      <c r="B250" s="216"/>
      <c r="G250" s="214"/>
      <c r="H250" s="214"/>
      <c r="I250" s="214"/>
    </row>
    <row r="251" spans="1:9" x14ac:dyDescent="0.25">
      <c r="A251" s="377"/>
      <c r="B251" s="216"/>
      <c r="G251" s="214"/>
      <c r="H251" s="214"/>
      <c r="I251" s="214"/>
    </row>
    <row r="252" spans="1:9" x14ac:dyDescent="0.25">
      <c r="A252" s="377"/>
      <c r="B252" s="216"/>
      <c r="G252" s="214"/>
      <c r="H252" s="214"/>
      <c r="I252" s="214"/>
    </row>
    <row r="253" spans="1:9" x14ac:dyDescent="0.25">
      <c r="A253" s="377"/>
      <c r="B253" s="216"/>
      <c r="G253" s="214"/>
      <c r="H253" s="214"/>
      <c r="I253" s="214"/>
    </row>
    <row r="254" spans="1:9" x14ac:dyDescent="0.25">
      <c r="A254" s="377"/>
      <c r="B254" s="216"/>
      <c r="G254" s="214"/>
      <c r="H254" s="214"/>
      <c r="I254" s="214"/>
    </row>
  </sheetData>
  <autoFilter ref="A2:I212" xr:uid="{00000000-0009-0000-0000-000001000000}">
    <filterColumn colId="8" showButton="0"/>
  </autoFilter>
  <sortState xmlns:xlrd2="http://schemas.microsoft.com/office/spreadsheetml/2017/richdata2" ref="O93:Q127">
    <sortCondition descending="1" ref="P93:P127"/>
  </sortState>
  <mergeCells count="181">
    <mergeCell ref="B206:B212"/>
    <mergeCell ref="A206:A212"/>
    <mergeCell ref="I199:I205"/>
    <mergeCell ref="B199:B205"/>
    <mergeCell ref="A199:A205"/>
    <mergeCell ref="I220:I226"/>
    <mergeCell ref="B220:B226"/>
    <mergeCell ref="A220:A226"/>
    <mergeCell ref="N91:Q91"/>
    <mergeCell ref="A192:A198"/>
    <mergeCell ref="B192:B198"/>
    <mergeCell ref="I192:I198"/>
    <mergeCell ref="H192:H198"/>
    <mergeCell ref="F192:F198"/>
    <mergeCell ref="F199:F205"/>
    <mergeCell ref="F206:F212"/>
    <mergeCell ref="F213:F219"/>
    <mergeCell ref="A157:A163"/>
    <mergeCell ref="B157:B163"/>
    <mergeCell ref="I157:I163"/>
    <mergeCell ref="A164:A170"/>
    <mergeCell ref="B164:B170"/>
    <mergeCell ref="I164:I170"/>
    <mergeCell ref="A143:A149"/>
    <mergeCell ref="A171:A177"/>
    <mergeCell ref="B171:B177"/>
    <mergeCell ref="I171:I177"/>
    <mergeCell ref="A178:A184"/>
    <mergeCell ref="B178:B184"/>
    <mergeCell ref="I178:I184"/>
    <mergeCell ref="H171:H177"/>
    <mergeCell ref="H178:H184"/>
    <mergeCell ref="H185:H191"/>
    <mergeCell ref="F171:F177"/>
    <mergeCell ref="F178:F184"/>
    <mergeCell ref="F185:F191"/>
    <mergeCell ref="A185:A191"/>
    <mergeCell ref="B185:B191"/>
    <mergeCell ref="I185:I191"/>
    <mergeCell ref="H164:H170"/>
    <mergeCell ref="F143:F149"/>
    <mergeCell ref="F150:F156"/>
    <mergeCell ref="F157:F163"/>
    <mergeCell ref="F164:F170"/>
    <mergeCell ref="A129:A135"/>
    <mergeCell ref="B129:B135"/>
    <mergeCell ref="I129:I135"/>
    <mergeCell ref="A136:A142"/>
    <mergeCell ref="B136:B142"/>
    <mergeCell ref="I136:I142"/>
    <mergeCell ref="H136:H142"/>
    <mergeCell ref="F136:F142"/>
    <mergeCell ref="B143:B149"/>
    <mergeCell ref="I143:I149"/>
    <mergeCell ref="A150:A156"/>
    <mergeCell ref="B150:B156"/>
    <mergeCell ref="I150:I156"/>
    <mergeCell ref="H143:H149"/>
    <mergeCell ref="H150:H156"/>
    <mergeCell ref="H157:H163"/>
    <mergeCell ref="A115:A121"/>
    <mergeCell ref="B115:B121"/>
    <mergeCell ref="I115:I121"/>
    <mergeCell ref="A122:A128"/>
    <mergeCell ref="B122:B128"/>
    <mergeCell ref="I122:I128"/>
    <mergeCell ref="H115:H121"/>
    <mergeCell ref="H122:H128"/>
    <mergeCell ref="H129:H135"/>
    <mergeCell ref="F115:F121"/>
    <mergeCell ref="F122:F128"/>
    <mergeCell ref="F129:F135"/>
    <mergeCell ref="A108:A114"/>
    <mergeCell ref="B108:B114"/>
    <mergeCell ref="I108:I114"/>
    <mergeCell ref="A87:A93"/>
    <mergeCell ref="B87:B93"/>
    <mergeCell ref="I87:I93"/>
    <mergeCell ref="A94:A100"/>
    <mergeCell ref="B94:B100"/>
    <mergeCell ref="I94:I100"/>
    <mergeCell ref="H87:H93"/>
    <mergeCell ref="H94:H100"/>
    <mergeCell ref="H101:H107"/>
    <mergeCell ref="H108:H114"/>
    <mergeCell ref="F87:F93"/>
    <mergeCell ref="F94:F100"/>
    <mergeCell ref="F101:F107"/>
    <mergeCell ref="F108:F114"/>
    <mergeCell ref="H66:H72"/>
    <mergeCell ref="H73:H79"/>
    <mergeCell ref="H80:H86"/>
    <mergeCell ref="F66:F72"/>
    <mergeCell ref="F73:F79"/>
    <mergeCell ref="F80:F86"/>
    <mergeCell ref="A101:A107"/>
    <mergeCell ref="B101:B107"/>
    <mergeCell ref="I101:I107"/>
    <mergeCell ref="H213:H219"/>
    <mergeCell ref="H220:H226"/>
    <mergeCell ref="A31:A37"/>
    <mergeCell ref="B31:B37"/>
    <mergeCell ref="I31:I37"/>
    <mergeCell ref="A38:A44"/>
    <mergeCell ref="B38:B44"/>
    <mergeCell ref="I38:I44"/>
    <mergeCell ref="H31:H37"/>
    <mergeCell ref="H38:H44"/>
    <mergeCell ref="H45:H51"/>
    <mergeCell ref="A73:A79"/>
    <mergeCell ref="B73:B79"/>
    <mergeCell ref="I73:I79"/>
    <mergeCell ref="A80:A86"/>
    <mergeCell ref="B80:B86"/>
    <mergeCell ref="I80:I86"/>
    <mergeCell ref="A59:A65"/>
    <mergeCell ref="B59:B65"/>
    <mergeCell ref="I59:I65"/>
    <mergeCell ref="A66:A72"/>
    <mergeCell ref="B66:B72"/>
    <mergeCell ref="I66:I72"/>
    <mergeCell ref="H59:H65"/>
    <mergeCell ref="A248:D248"/>
    <mergeCell ref="A17:A23"/>
    <mergeCell ref="B17:B23"/>
    <mergeCell ref="I17:I23"/>
    <mergeCell ref="A24:A30"/>
    <mergeCell ref="B24:B30"/>
    <mergeCell ref="I24:I30"/>
    <mergeCell ref="A1:I1"/>
    <mergeCell ref="A3:A9"/>
    <mergeCell ref="B3:B9"/>
    <mergeCell ref="I3:I9"/>
    <mergeCell ref="A10:A16"/>
    <mergeCell ref="B10:B16"/>
    <mergeCell ref="I10:I16"/>
    <mergeCell ref="H3:H9"/>
    <mergeCell ref="H10:H16"/>
    <mergeCell ref="H17:H23"/>
    <mergeCell ref="H24:H30"/>
    <mergeCell ref="A45:A51"/>
    <mergeCell ref="B45:B51"/>
    <mergeCell ref="I45:I51"/>
    <mergeCell ref="A52:A58"/>
    <mergeCell ref="B52:B58"/>
    <mergeCell ref="I52:I58"/>
    <mergeCell ref="E249:F249"/>
    <mergeCell ref="F3:F9"/>
    <mergeCell ref="F10:F16"/>
    <mergeCell ref="F17:F23"/>
    <mergeCell ref="F24:F30"/>
    <mergeCell ref="F31:F37"/>
    <mergeCell ref="F38:F44"/>
    <mergeCell ref="F45:F51"/>
    <mergeCell ref="F52:F58"/>
    <mergeCell ref="F59:F65"/>
    <mergeCell ref="F220:F226"/>
    <mergeCell ref="H241:H247"/>
    <mergeCell ref="H234:H240"/>
    <mergeCell ref="H227:H233"/>
    <mergeCell ref="H52:H58"/>
    <mergeCell ref="K1:L1"/>
    <mergeCell ref="N1:Q1"/>
    <mergeCell ref="I234:I240"/>
    <mergeCell ref="B234:B240"/>
    <mergeCell ref="A234:A240"/>
    <mergeCell ref="I227:I233"/>
    <mergeCell ref="B227:B233"/>
    <mergeCell ref="A227:A233"/>
    <mergeCell ref="I241:I247"/>
    <mergeCell ref="B241:B247"/>
    <mergeCell ref="A241:A247"/>
    <mergeCell ref="F227:F233"/>
    <mergeCell ref="F234:F240"/>
    <mergeCell ref="F241:F247"/>
    <mergeCell ref="I213:I219"/>
    <mergeCell ref="B213:B219"/>
    <mergeCell ref="A213:A219"/>
    <mergeCell ref="I206:I212"/>
    <mergeCell ref="H199:H205"/>
    <mergeCell ref="H206:H212"/>
  </mergeCells>
  <hyperlinks>
    <hyperlink ref="H3" r:id="rId1" xr:uid="{00000000-0004-0000-0100-000000000000}"/>
    <hyperlink ref="H10" r:id="rId2" xr:uid="{00000000-0004-0000-0100-000001000000}"/>
    <hyperlink ref="H17" r:id="rId3" xr:uid="{00000000-0004-0000-0100-000002000000}"/>
    <hyperlink ref="H24" r:id="rId4" xr:uid="{00000000-0004-0000-0100-000003000000}"/>
    <hyperlink ref="H31" r:id="rId5" xr:uid="{00000000-0004-0000-0100-000004000000}"/>
    <hyperlink ref="H38" r:id="rId6" xr:uid="{00000000-0004-0000-0100-000005000000}"/>
    <hyperlink ref="H45" r:id="rId7" xr:uid="{00000000-0004-0000-0100-000006000000}"/>
    <hyperlink ref="H52" r:id="rId8" xr:uid="{00000000-0004-0000-0100-000007000000}"/>
    <hyperlink ref="H59" r:id="rId9" xr:uid="{00000000-0004-0000-0100-000008000000}"/>
    <hyperlink ref="H66" r:id="rId10" xr:uid="{00000000-0004-0000-0100-000009000000}"/>
    <hyperlink ref="H73" r:id="rId11" xr:uid="{00000000-0004-0000-0100-00000A000000}"/>
    <hyperlink ref="H80" r:id="rId12" xr:uid="{00000000-0004-0000-0100-00000B000000}"/>
    <hyperlink ref="H87" r:id="rId13" xr:uid="{00000000-0004-0000-0100-00000C000000}"/>
    <hyperlink ref="H94" r:id="rId14" xr:uid="{00000000-0004-0000-0100-00000D000000}"/>
    <hyperlink ref="H101" r:id="rId15" xr:uid="{00000000-0004-0000-0100-00000E000000}"/>
    <hyperlink ref="H108" r:id="rId16" xr:uid="{00000000-0004-0000-0100-00000F000000}"/>
    <hyperlink ref="H122" r:id="rId17" xr:uid="{00000000-0004-0000-0100-000010000000}"/>
    <hyperlink ref="H115" r:id="rId18" xr:uid="{00000000-0004-0000-0100-000011000000}"/>
    <hyperlink ref="H129" r:id="rId19" xr:uid="{00000000-0004-0000-0100-000012000000}"/>
    <hyperlink ref="H136" r:id="rId20" xr:uid="{00000000-0004-0000-0100-000013000000}"/>
    <hyperlink ref="H143" r:id="rId21" xr:uid="{00000000-0004-0000-0100-000014000000}"/>
    <hyperlink ref="H150" r:id="rId22" xr:uid="{00000000-0004-0000-0100-000015000000}"/>
    <hyperlink ref="H157" r:id="rId23" xr:uid="{00000000-0004-0000-0100-000016000000}"/>
    <hyperlink ref="H164" r:id="rId24" xr:uid="{00000000-0004-0000-0100-000017000000}"/>
    <hyperlink ref="H171" r:id="rId25" xr:uid="{00000000-0004-0000-0100-000018000000}"/>
    <hyperlink ref="H178" r:id="rId26" xr:uid="{00000000-0004-0000-0100-000019000000}"/>
    <hyperlink ref="H185" r:id="rId27" xr:uid="{00000000-0004-0000-0100-00001A000000}"/>
    <hyperlink ref="H192" r:id="rId28" xr:uid="{00000000-0004-0000-0100-00001B000000}"/>
    <hyperlink ref="H199" r:id="rId29" xr:uid="{00000000-0004-0000-0100-00001C000000}"/>
    <hyperlink ref="H206" r:id="rId30" xr:uid="{00000000-0004-0000-0100-00001D000000}"/>
    <hyperlink ref="H213" r:id="rId31" xr:uid="{00000000-0004-0000-0100-00001E000000}"/>
    <hyperlink ref="H220" r:id="rId32" xr:uid="{00000000-0004-0000-0100-00001F000000}"/>
    <hyperlink ref="H227" r:id="rId33" xr:uid="{00000000-0004-0000-0100-000020000000}"/>
    <hyperlink ref="H234" r:id="rId34" xr:uid="{00000000-0004-0000-0100-000021000000}"/>
    <hyperlink ref="H241" r:id="rId35" xr:uid="{00000000-0004-0000-0100-000022000000}"/>
  </hyperlinks>
  <pageMargins left="0.7" right="0.7" top="0.75" bottom="0.75" header="0.3" footer="0.3"/>
  <pageSetup orientation="landscape" horizontalDpi="300" verticalDpi="300" r:id="rId36"/>
  <drawing r:id="rId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10"/>
  <sheetViews>
    <sheetView zoomScale="69" zoomScaleNormal="69" workbookViewId="0">
      <selection activeCell="B2" sqref="B2"/>
    </sheetView>
  </sheetViews>
  <sheetFormatPr baseColWidth="10" defaultRowHeight="15" x14ac:dyDescent="0.25"/>
  <cols>
    <col min="1" max="1" width="48.28515625" style="148" bestFit="1" customWidth="1"/>
    <col min="2" max="2" width="26.28515625" style="167" bestFit="1" customWidth="1"/>
    <col min="3" max="3" width="21.140625" style="167" bestFit="1" customWidth="1"/>
    <col min="4" max="4" width="15.42578125" style="167" bestFit="1" customWidth="1"/>
    <col min="5" max="6" width="21.140625" style="167" bestFit="1" customWidth="1"/>
    <col min="7" max="7" width="24.42578125" style="167" bestFit="1" customWidth="1"/>
    <col min="8" max="8" width="24.85546875" style="167" bestFit="1" customWidth="1"/>
    <col min="9" max="10" width="24.42578125" style="167" bestFit="1" customWidth="1"/>
    <col min="11" max="11" width="24.85546875" style="167" bestFit="1" customWidth="1"/>
    <col min="12" max="12" width="23.42578125" style="167" bestFit="1" customWidth="1"/>
    <col min="13" max="14" width="24.85546875" style="167" bestFit="1" customWidth="1"/>
    <col min="15" max="15" width="24.42578125" style="167" bestFit="1" customWidth="1"/>
    <col min="16" max="16" width="15.42578125" style="167" bestFit="1" customWidth="1"/>
    <col min="17" max="17" width="17.28515625" style="167" bestFit="1" customWidth="1"/>
    <col min="18" max="18" width="24.85546875" style="167" bestFit="1" customWidth="1"/>
    <col min="19" max="19" width="17.28515625" style="167" bestFit="1" customWidth="1"/>
    <col min="20" max="20" width="24.85546875" style="167" bestFit="1" customWidth="1"/>
    <col min="21" max="22" width="14.85546875" style="167" bestFit="1" customWidth="1"/>
    <col min="23" max="23" width="17.7109375" style="167" bestFit="1" customWidth="1"/>
    <col min="24" max="24" width="24.42578125" style="167" bestFit="1" customWidth="1"/>
    <col min="25" max="25" width="14.42578125" style="167" bestFit="1" customWidth="1"/>
    <col min="26" max="26" width="14.85546875" style="167" bestFit="1" customWidth="1"/>
    <col min="27" max="27" width="14" style="167" bestFit="1" customWidth="1"/>
    <col min="28" max="28" width="14.42578125" style="167" bestFit="1" customWidth="1"/>
    <col min="29" max="30" width="15.42578125" style="167" bestFit="1" customWidth="1"/>
    <col min="31" max="31" width="14" style="167" bestFit="1" customWidth="1"/>
    <col min="32" max="32" width="14.42578125" style="167" bestFit="1" customWidth="1"/>
    <col min="33" max="33" width="14" style="167" bestFit="1" customWidth="1"/>
    <col min="34" max="34" width="17.7109375" style="167" bestFit="1" customWidth="1"/>
    <col min="35" max="35" width="24.42578125" style="167" bestFit="1" customWidth="1"/>
    <col min="36" max="16384" width="11.42578125" style="148"/>
  </cols>
  <sheetData>
    <row r="1" spans="1:13" x14ac:dyDescent="0.25">
      <c r="A1" s="150" t="s">
        <v>767</v>
      </c>
      <c r="B1" s="164" t="s">
        <v>782</v>
      </c>
      <c r="C1" s="164" t="s">
        <v>783</v>
      </c>
      <c r="D1" s="164" t="s">
        <v>784</v>
      </c>
      <c r="E1" s="164" t="s">
        <v>785</v>
      </c>
      <c r="F1" s="164" t="s">
        <v>786</v>
      </c>
      <c r="G1" s="165" t="s">
        <v>778</v>
      </c>
      <c r="H1" s="166" t="s">
        <v>779</v>
      </c>
    </row>
    <row r="2" spans="1:13" x14ac:dyDescent="0.25">
      <c r="A2" s="151" t="s">
        <v>766</v>
      </c>
      <c r="B2" s="167">
        <v>269.33</v>
      </c>
      <c r="C2" s="167">
        <v>836.7</v>
      </c>
      <c r="D2" s="167">
        <v>179.63</v>
      </c>
      <c r="E2" s="167">
        <v>134.75</v>
      </c>
      <c r="F2" s="167">
        <v>226.13</v>
      </c>
      <c r="G2" s="170">
        <f>SUM(B2:F2)</f>
        <v>1646.54</v>
      </c>
      <c r="H2" s="772">
        <f>SUM(G2:G4)</f>
        <v>2576.73</v>
      </c>
    </row>
    <row r="3" spans="1:13" x14ac:dyDescent="0.25">
      <c r="A3" s="151" t="s">
        <v>768</v>
      </c>
      <c r="B3" s="167">
        <v>327.31</v>
      </c>
      <c r="C3" s="167">
        <v>304.74</v>
      </c>
      <c r="G3" s="170">
        <f>SUM(B3:F3)</f>
        <v>632.04999999999995</v>
      </c>
      <c r="H3" s="772"/>
    </row>
    <row r="4" spans="1:13" ht="15.75" thickBot="1" x14ac:dyDescent="0.3">
      <c r="A4" s="152" t="s">
        <v>769</v>
      </c>
      <c r="B4" s="160">
        <v>103.28</v>
      </c>
      <c r="C4" s="160">
        <v>79.569999999999993</v>
      </c>
      <c r="D4" s="160">
        <v>115.29</v>
      </c>
      <c r="E4" s="160"/>
      <c r="F4" s="160"/>
      <c r="G4" s="168">
        <f>SUM(B4:F4)</f>
        <v>298.14</v>
      </c>
      <c r="H4" s="773"/>
    </row>
    <row r="5" spans="1:13" x14ac:dyDescent="0.25">
      <c r="A5" s="404" t="s">
        <v>770</v>
      </c>
      <c r="B5" s="169"/>
      <c r="K5" s="169" t="s">
        <v>778</v>
      </c>
      <c r="L5" s="169" t="s">
        <v>779</v>
      </c>
    </row>
    <row r="6" spans="1:13" x14ac:dyDescent="0.25">
      <c r="A6" s="148" t="s">
        <v>771</v>
      </c>
      <c r="B6" s="167">
        <v>263.52999999999997</v>
      </c>
      <c r="C6" s="167">
        <v>112.5</v>
      </c>
      <c r="D6" s="167">
        <v>256.08699999999999</v>
      </c>
      <c r="E6" s="167">
        <v>264.10399999999998</v>
      </c>
      <c r="F6" s="167">
        <v>263.16000000000003</v>
      </c>
      <c r="G6" s="167">
        <v>261.69</v>
      </c>
      <c r="H6" s="167">
        <v>228.44</v>
      </c>
      <c r="I6" s="167">
        <v>115.36</v>
      </c>
      <c r="J6" s="167">
        <v>260.76</v>
      </c>
      <c r="K6" s="170">
        <f>SUM(B6:J6)</f>
        <v>2025.6310000000001</v>
      </c>
      <c r="L6" s="771">
        <f>SUM(K6:K7)</f>
        <v>3179.3010000000004</v>
      </c>
    </row>
    <row r="7" spans="1:13" ht="15.75" thickBot="1" x14ac:dyDescent="0.3">
      <c r="A7" s="148" t="s">
        <v>768</v>
      </c>
      <c r="B7" s="167">
        <v>280.64999999999998</v>
      </c>
      <c r="C7" s="167">
        <v>136.30000000000001</v>
      </c>
      <c r="D7" s="167">
        <v>121.79</v>
      </c>
      <c r="E7" s="167">
        <v>83.83</v>
      </c>
      <c r="F7" s="167">
        <v>123.61</v>
      </c>
      <c r="G7" s="167">
        <v>337.43</v>
      </c>
      <c r="H7" s="167">
        <v>70.06</v>
      </c>
      <c r="K7" s="170">
        <f>SUM(B7:H7)</f>
        <v>1153.67</v>
      </c>
      <c r="L7" s="771"/>
    </row>
    <row r="8" spans="1:13" x14ac:dyDescent="0.25">
      <c r="A8" s="150" t="s">
        <v>772</v>
      </c>
      <c r="B8" s="165"/>
      <c r="C8" s="165"/>
      <c r="D8" s="164"/>
      <c r="E8" s="164"/>
      <c r="F8" s="164"/>
      <c r="G8" s="164"/>
      <c r="H8" s="164"/>
      <c r="I8" s="165" t="s">
        <v>778</v>
      </c>
      <c r="J8" s="166" t="s">
        <v>779</v>
      </c>
    </row>
    <row r="9" spans="1:13" x14ac:dyDescent="0.25">
      <c r="A9" s="151" t="s">
        <v>771</v>
      </c>
      <c r="B9" s="167">
        <v>244.98</v>
      </c>
      <c r="C9" s="167">
        <v>245.48</v>
      </c>
      <c r="D9" s="167">
        <v>245.91</v>
      </c>
      <c r="E9" s="167">
        <v>71.77</v>
      </c>
      <c r="F9" s="167">
        <v>69.25</v>
      </c>
      <c r="G9" s="167">
        <v>65.209999999999994</v>
      </c>
      <c r="H9" s="167">
        <v>62.92</v>
      </c>
      <c r="I9" s="170">
        <f>SUM(B9:H9)</f>
        <v>1005.52</v>
      </c>
      <c r="J9" s="772">
        <f>SUM(I9:I10)</f>
        <v>1629.15</v>
      </c>
    </row>
    <row r="10" spans="1:13" ht="15.75" thickBot="1" x14ac:dyDescent="0.3">
      <c r="A10" s="152" t="s">
        <v>768</v>
      </c>
      <c r="B10" s="160">
        <v>132.16</v>
      </c>
      <c r="C10" s="160">
        <v>133.30000000000001</v>
      </c>
      <c r="D10" s="160">
        <v>107.37</v>
      </c>
      <c r="E10" s="160">
        <v>111.33</v>
      </c>
      <c r="F10" s="160">
        <v>139.47</v>
      </c>
      <c r="G10" s="160"/>
      <c r="H10" s="160"/>
      <c r="I10" s="168">
        <f>SUM(B10:H10)</f>
        <v>623.63</v>
      </c>
      <c r="J10" s="773"/>
    </row>
    <row r="11" spans="1:13" x14ac:dyDescent="0.25">
      <c r="A11" s="404" t="s">
        <v>773</v>
      </c>
      <c r="B11" s="169"/>
      <c r="C11" s="169"/>
      <c r="D11" s="169"/>
      <c r="L11" s="169" t="s">
        <v>778</v>
      </c>
      <c r="M11" s="169" t="s">
        <v>779</v>
      </c>
    </row>
    <row r="12" spans="1:13" x14ac:dyDescent="0.25">
      <c r="A12" s="148" t="s">
        <v>771</v>
      </c>
      <c r="B12" s="167">
        <v>232.22</v>
      </c>
      <c r="C12" s="167">
        <v>673.9</v>
      </c>
      <c r="D12" s="167">
        <v>201.59</v>
      </c>
      <c r="L12" s="170">
        <f>SUM(B12:D12)</f>
        <v>1107.71</v>
      </c>
      <c r="M12" s="771">
        <f>SUM(L12:L13)</f>
        <v>2014.16</v>
      </c>
    </row>
    <row r="13" spans="1:13" ht="15.75" thickBot="1" x14ac:dyDescent="0.3">
      <c r="A13" s="148" t="s">
        <v>768</v>
      </c>
      <c r="B13" s="167">
        <v>163.16</v>
      </c>
      <c r="C13" s="167">
        <v>82.92</v>
      </c>
      <c r="D13" s="167">
        <v>82.86</v>
      </c>
      <c r="E13" s="167">
        <v>83.71</v>
      </c>
      <c r="F13" s="167">
        <v>80.040000000000006</v>
      </c>
      <c r="G13" s="167">
        <v>66.2</v>
      </c>
      <c r="H13" s="167">
        <v>68.89</v>
      </c>
      <c r="I13" s="167">
        <v>69.39</v>
      </c>
      <c r="J13" s="167">
        <v>69.459999999999994</v>
      </c>
      <c r="K13" s="167">
        <v>139.82</v>
      </c>
      <c r="L13" s="170">
        <f>SUM(B13:K13)</f>
        <v>906.45</v>
      </c>
      <c r="M13" s="771"/>
    </row>
    <row r="14" spans="1:13" x14ac:dyDescent="0.25">
      <c r="A14" s="150" t="s">
        <v>774</v>
      </c>
      <c r="B14" s="165"/>
      <c r="C14" s="165"/>
      <c r="D14" s="164"/>
      <c r="E14" s="164"/>
      <c r="F14" s="165" t="s">
        <v>778</v>
      </c>
      <c r="G14" s="166" t="s">
        <v>779</v>
      </c>
    </row>
    <row r="15" spans="1:13" x14ac:dyDescent="0.25">
      <c r="A15" s="151" t="s">
        <v>771</v>
      </c>
      <c r="B15" s="167">
        <v>90.79</v>
      </c>
      <c r="C15" s="167">
        <v>70.48</v>
      </c>
      <c r="D15" s="167">
        <v>102.08</v>
      </c>
      <c r="E15" s="167">
        <v>66.2</v>
      </c>
      <c r="F15" s="172">
        <f>SUM(B15:E15)</f>
        <v>329.55</v>
      </c>
      <c r="G15" s="772">
        <f>SUM(F15:F16)</f>
        <v>1339.6000000000001</v>
      </c>
    </row>
    <row r="16" spans="1:13" ht="15.75" thickBot="1" x14ac:dyDescent="0.3">
      <c r="A16" s="152" t="s">
        <v>768</v>
      </c>
      <c r="B16" s="160">
        <v>273.85000000000002</v>
      </c>
      <c r="C16" s="160">
        <v>256.36</v>
      </c>
      <c r="D16" s="160">
        <v>175.37</v>
      </c>
      <c r="E16" s="160">
        <v>304.47000000000003</v>
      </c>
      <c r="F16" s="161">
        <f>SUM(B16:E16)</f>
        <v>1010.0500000000001</v>
      </c>
      <c r="G16" s="773"/>
    </row>
    <row r="17" spans="1:20" x14ac:dyDescent="0.25">
      <c r="A17" s="404" t="s">
        <v>43</v>
      </c>
      <c r="S17" s="169" t="s">
        <v>778</v>
      </c>
      <c r="T17" s="169" t="s">
        <v>779</v>
      </c>
    </row>
    <row r="18" spans="1:20" x14ac:dyDescent="0.25">
      <c r="A18" s="148" t="s">
        <v>771</v>
      </c>
      <c r="B18" s="167">
        <v>598.29</v>
      </c>
      <c r="C18" s="167">
        <v>198.56</v>
      </c>
      <c r="D18" s="167">
        <v>199.55</v>
      </c>
      <c r="E18" s="167">
        <v>200.28</v>
      </c>
      <c r="F18" s="167">
        <v>200.36</v>
      </c>
      <c r="G18" s="167">
        <v>502.87</v>
      </c>
      <c r="H18" s="167">
        <v>200.04</v>
      </c>
      <c r="I18" s="167">
        <v>200.23</v>
      </c>
      <c r="J18" s="167">
        <v>103.24</v>
      </c>
      <c r="K18" s="167">
        <v>338.24</v>
      </c>
      <c r="L18" s="167">
        <v>68.53</v>
      </c>
      <c r="M18" s="167">
        <v>85.87</v>
      </c>
      <c r="N18" s="167">
        <v>103.45</v>
      </c>
      <c r="O18" s="167">
        <v>223.26</v>
      </c>
      <c r="P18" s="167">
        <v>246.67</v>
      </c>
      <c r="Q18" s="167">
        <v>263.20999999999998</v>
      </c>
      <c r="R18" s="167">
        <v>278.89999999999998</v>
      </c>
      <c r="S18" s="170">
        <f>SUM(B18:R18)</f>
        <v>4011.5499999999997</v>
      </c>
      <c r="T18" s="173">
        <f>SUM(S18:S19)</f>
        <v>5917</v>
      </c>
    </row>
    <row r="19" spans="1:20" ht="15.75" thickBot="1" x14ac:dyDescent="0.3">
      <c r="A19" s="148" t="s">
        <v>768</v>
      </c>
      <c r="B19" s="167">
        <v>276.56</v>
      </c>
      <c r="C19" s="167">
        <v>297.04000000000002</v>
      </c>
      <c r="D19" s="167">
        <v>318.41000000000003</v>
      </c>
      <c r="E19" s="167">
        <v>327.83</v>
      </c>
      <c r="F19" s="167">
        <v>303.10000000000002</v>
      </c>
      <c r="G19" s="167">
        <v>183.3</v>
      </c>
      <c r="H19" s="167">
        <v>199.21</v>
      </c>
      <c r="S19" s="170">
        <f>SUM(B19:H19)</f>
        <v>1905.45</v>
      </c>
      <c r="T19" s="173"/>
    </row>
    <row r="20" spans="1:20" x14ac:dyDescent="0.25">
      <c r="A20" s="150" t="s">
        <v>50</v>
      </c>
      <c r="B20" s="165"/>
      <c r="C20" s="165"/>
      <c r="D20" s="165"/>
      <c r="E20" s="164"/>
      <c r="F20" s="164"/>
      <c r="G20" s="164"/>
      <c r="H20" s="164"/>
      <c r="I20" s="164"/>
      <c r="J20" s="164"/>
      <c r="K20" s="164"/>
      <c r="L20" s="164"/>
      <c r="M20" s="165" t="s">
        <v>778</v>
      </c>
      <c r="N20" s="166" t="s">
        <v>779</v>
      </c>
    </row>
    <row r="21" spans="1:20" x14ac:dyDescent="0.25">
      <c r="A21" s="151" t="s">
        <v>771</v>
      </c>
      <c r="B21" s="167">
        <v>384.21</v>
      </c>
      <c r="C21" s="167">
        <v>187.73</v>
      </c>
      <c r="D21" s="167">
        <v>149.16</v>
      </c>
      <c r="E21" s="167">
        <v>149.88</v>
      </c>
      <c r="F21" s="167">
        <v>298.99</v>
      </c>
      <c r="G21" s="167">
        <v>299.86</v>
      </c>
      <c r="H21" s="167">
        <v>434.39</v>
      </c>
      <c r="I21" s="167">
        <v>48.56</v>
      </c>
      <c r="J21" s="167">
        <v>179.08</v>
      </c>
      <c r="K21" s="167">
        <v>170.37</v>
      </c>
      <c r="L21" s="167">
        <v>200.33</v>
      </c>
      <c r="M21" s="170">
        <f>SUM(B21:L21)</f>
        <v>2502.5599999999995</v>
      </c>
      <c r="N21" s="775">
        <f>SUM(M21:M22)</f>
        <v>3758.8499999999995</v>
      </c>
    </row>
    <row r="22" spans="1:20" ht="15.75" thickBot="1" x14ac:dyDescent="0.3">
      <c r="A22" s="152" t="s">
        <v>768</v>
      </c>
      <c r="B22" s="160">
        <v>258.98</v>
      </c>
      <c r="C22" s="160">
        <v>149.87</v>
      </c>
      <c r="D22" s="160">
        <v>260.32</v>
      </c>
      <c r="E22" s="160">
        <v>160.27000000000001</v>
      </c>
      <c r="F22" s="160">
        <v>160.25</v>
      </c>
      <c r="G22" s="160">
        <v>266.60000000000002</v>
      </c>
      <c r="H22" s="160"/>
      <c r="I22" s="160"/>
      <c r="J22" s="160"/>
      <c r="K22" s="160"/>
      <c r="L22" s="160"/>
      <c r="M22" s="168">
        <f>SUM(B22:L22)</f>
        <v>1256.29</v>
      </c>
      <c r="N22" s="776"/>
    </row>
    <row r="23" spans="1:20" x14ac:dyDescent="0.25">
      <c r="A23" s="404" t="s">
        <v>57</v>
      </c>
      <c r="B23" s="169"/>
      <c r="C23" s="169"/>
      <c r="J23" s="169" t="s">
        <v>778</v>
      </c>
      <c r="K23" s="169" t="s">
        <v>779</v>
      </c>
    </row>
    <row r="24" spans="1:20" x14ac:dyDescent="0.25">
      <c r="A24" s="148" t="s">
        <v>771</v>
      </c>
      <c r="B24" s="167">
        <v>97.17</v>
      </c>
      <c r="C24" s="167">
        <v>97.7</v>
      </c>
      <c r="D24" s="167">
        <v>97.59</v>
      </c>
      <c r="E24" s="167">
        <v>97.93</v>
      </c>
      <c r="F24" s="167">
        <v>97.94</v>
      </c>
      <c r="G24" s="167">
        <v>98.28</v>
      </c>
      <c r="H24" s="167">
        <v>97.56</v>
      </c>
      <c r="I24" s="167">
        <v>97.83</v>
      </c>
      <c r="J24" s="170">
        <f>SUM(B24:I24)</f>
        <v>782.00000000000011</v>
      </c>
      <c r="K24" s="771">
        <f>SUM(J24:J25)</f>
        <v>1042.69</v>
      </c>
    </row>
    <row r="25" spans="1:20" ht="15.75" thickBot="1" x14ac:dyDescent="0.3">
      <c r="A25" s="148" t="s">
        <v>768</v>
      </c>
      <c r="B25" s="167">
        <v>260.69</v>
      </c>
      <c r="J25" s="170">
        <f>SUM(B25:I25)</f>
        <v>260.69</v>
      </c>
      <c r="K25" s="771"/>
    </row>
    <row r="26" spans="1:20" x14ac:dyDescent="0.25">
      <c r="A26" s="150" t="s">
        <v>63</v>
      </c>
      <c r="B26" s="165"/>
      <c r="C26" s="165"/>
      <c r="D26" s="165"/>
      <c r="E26" s="164"/>
      <c r="F26" s="164"/>
      <c r="G26" s="164"/>
      <c r="H26" s="164"/>
      <c r="I26" s="165" t="s">
        <v>778</v>
      </c>
      <c r="J26" s="166" t="s">
        <v>779</v>
      </c>
    </row>
    <row r="27" spans="1:20" x14ac:dyDescent="0.25">
      <c r="A27" s="151" t="s">
        <v>771</v>
      </c>
      <c r="B27" s="167">
        <v>94.21</v>
      </c>
      <c r="C27" s="167">
        <v>94.21</v>
      </c>
      <c r="D27" s="167">
        <v>93.96</v>
      </c>
      <c r="E27" s="167">
        <v>94.35</v>
      </c>
      <c r="F27" s="167">
        <v>97.38</v>
      </c>
      <c r="G27" s="167">
        <v>94.36</v>
      </c>
      <c r="H27" s="167">
        <v>94.38</v>
      </c>
      <c r="I27" s="170">
        <f>SUM(B27:H27)</f>
        <v>662.85</v>
      </c>
      <c r="J27" s="175">
        <f>SUM(I27:I28)</f>
        <v>922.26</v>
      </c>
    </row>
    <row r="28" spans="1:20" ht="15.75" thickBot="1" x14ac:dyDescent="0.3">
      <c r="A28" s="152" t="s">
        <v>768</v>
      </c>
      <c r="B28" s="160">
        <v>259.41000000000003</v>
      </c>
      <c r="C28" s="160"/>
      <c r="D28" s="160"/>
      <c r="E28" s="160"/>
      <c r="F28" s="160"/>
      <c r="G28" s="160"/>
      <c r="H28" s="160"/>
      <c r="I28" s="168">
        <f>SUM(B28:H28)</f>
        <v>259.41000000000003</v>
      </c>
      <c r="J28" s="176"/>
    </row>
    <row r="29" spans="1:20" x14ac:dyDescent="0.25">
      <c r="A29" s="404" t="s">
        <v>68</v>
      </c>
      <c r="B29" s="169"/>
      <c r="C29" s="169"/>
      <c r="D29" s="169"/>
      <c r="N29" s="169" t="s">
        <v>778</v>
      </c>
      <c r="O29" s="169" t="s">
        <v>779</v>
      </c>
    </row>
    <row r="30" spans="1:20" x14ac:dyDescent="0.25">
      <c r="A30" s="148" t="s">
        <v>771</v>
      </c>
      <c r="B30" s="167">
        <v>411.58</v>
      </c>
      <c r="C30" s="167">
        <v>358.41</v>
      </c>
      <c r="D30" s="167">
        <v>118.64</v>
      </c>
      <c r="E30" s="167">
        <v>119.11</v>
      </c>
      <c r="F30" s="167">
        <v>118.49</v>
      </c>
      <c r="G30" s="167">
        <v>119.71</v>
      </c>
      <c r="N30" s="170">
        <f>SUM(B30:H30)</f>
        <v>1245.94</v>
      </c>
      <c r="O30" s="771">
        <f>SUM(N30:N31)</f>
        <v>2531.91</v>
      </c>
    </row>
    <row r="31" spans="1:20" ht="15.75" thickBot="1" x14ac:dyDescent="0.3">
      <c r="A31" s="148" t="s">
        <v>768</v>
      </c>
      <c r="B31" s="167">
        <v>85.7</v>
      </c>
      <c r="C31" s="167">
        <v>85.03</v>
      </c>
      <c r="D31" s="167">
        <v>85.03</v>
      </c>
      <c r="E31" s="167">
        <v>84.98</v>
      </c>
      <c r="F31" s="167">
        <v>85.1</v>
      </c>
      <c r="G31" s="167">
        <v>85.16</v>
      </c>
      <c r="H31" s="167">
        <v>85.26</v>
      </c>
      <c r="I31" s="167">
        <v>85.34</v>
      </c>
      <c r="J31" s="167">
        <v>85.53</v>
      </c>
      <c r="K31" s="167">
        <v>85.63</v>
      </c>
      <c r="L31" s="167">
        <v>173.8</v>
      </c>
      <c r="M31" s="167">
        <v>259.41000000000003</v>
      </c>
      <c r="N31" s="170">
        <f>SUM(B31:M31)</f>
        <v>1285.97</v>
      </c>
      <c r="O31" s="771"/>
    </row>
    <row r="32" spans="1:20" x14ac:dyDescent="0.25">
      <c r="A32" s="150" t="s">
        <v>74</v>
      </c>
      <c r="B32" s="165"/>
      <c r="C32" s="165"/>
      <c r="D32" s="164"/>
      <c r="E32" s="164"/>
      <c r="F32" s="164"/>
      <c r="G32" s="164"/>
      <c r="H32" s="164"/>
      <c r="I32" s="164"/>
      <c r="J32" s="164"/>
      <c r="K32" s="164"/>
      <c r="L32" s="165" t="s">
        <v>778</v>
      </c>
      <c r="M32" s="166" t="s">
        <v>779</v>
      </c>
    </row>
    <row r="33" spans="1:18" x14ac:dyDescent="0.25">
      <c r="A33" s="151" t="s">
        <v>771</v>
      </c>
      <c r="B33" s="167">
        <v>358.41</v>
      </c>
      <c r="C33" s="167">
        <v>101.2</v>
      </c>
      <c r="D33" s="167">
        <v>101.2</v>
      </c>
      <c r="E33" s="167">
        <v>101.2</v>
      </c>
      <c r="F33" s="167">
        <v>239.75</v>
      </c>
      <c r="G33" s="167">
        <v>239.75</v>
      </c>
      <c r="H33" s="167">
        <v>239.75</v>
      </c>
      <c r="I33" s="167">
        <v>66.16</v>
      </c>
      <c r="J33" s="167">
        <v>66.16</v>
      </c>
      <c r="K33" s="167">
        <v>66.16</v>
      </c>
      <c r="L33" s="170">
        <f>SUM(B33:K33)</f>
        <v>1579.7400000000005</v>
      </c>
      <c r="M33" s="772">
        <f>SUM(L33:L34)</f>
        <v>2268.1300000000006</v>
      </c>
    </row>
    <row r="34" spans="1:18" ht="15.75" thickBot="1" x14ac:dyDescent="0.3">
      <c r="A34" s="152" t="s">
        <v>768</v>
      </c>
      <c r="B34" s="160">
        <v>170.86</v>
      </c>
      <c r="C34" s="160">
        <v>171.71</v>
      </c>
      <c r="D34" s="160">
        <v>172.63</v>
      </c>
      <c r="E34" s="160">
        <v>173.19</v>
      </c>
      <c r="F34" s="160"/>
      <c r="G34" s="160"/>
      <c r="H34" s="160"/>
      <c r="I34" s="160"/>
      <c r="J34" s="160"/>
      <c r="K34" s="160"/>
      <c r="L34" s="168">
        <f>SUM(B34:F34)</f>
        <v>688.3900000000001</v>
      </c>
      <c r="M34" s="773"/>
    </row>
    <row r="35" spans="1:18" x14ac:dyDescent="0.25">
      <c r="A35" s="404" t="s">
        <v>80</v>
      </c>
      <c r="B35" s="169"/>
      <c r="C35" s="169"/>
      <c r="J35" s="169" t="s">
        <v>778</v>
      </c>
      <c r="K35" s="169" t="s">
        <v>779</v>
      </c>
    </row>
    <row r="36" spans="1:18" x14ac:dyDescent="0.25">
      <c r="A36" s="148" t="s">
        <v>771</v>
      </c>
      <c r="B36" s="167">
        <v>197.28</v>
      </c>
      <c r="C36" s="167">
        <v>189.33</v>
      </c>
      <c r="D36" s="167">
        <v>182.78</v>
      </c>
      <c r="E36" s="167">
        <v>175.63</v>
      </c>
      <c r="F36" s="167">
        <v>168.63</v>
      </c>
      <c r="G36" s="167">
        <v>162.13</v>
      </c>
      <c r="H36" s="167">
        <v>155.09</v>
      </c>
      <c r="I36" s="167">
        <v>151.4</v>
      </c>
      <c r="J36" s="170">
        <f>SUM(B36:I36)</f>
        <v>1382.27</v>
      </c>
      <c r="K36" s="173">
        <f>SUM(J36:J37)</f>
        <v>2032.22</v>
      </c>
    </row>
    <row r="37" spans="1:18" ht="15.75" thickBot="1" x14ac:dyDescent="0.3">
      <c r="A37" s="148" t="s">
        <v>768</v>
      </c>
      <c r="B37" s="167">
        <v>201.94</v>
      </c>
      <c r="C37" s="167">
        <v>220.96</v>
      </c>
      <c r="D37" s="167">
        <v>227.05</v>
      </c>
      <c r="J37" s="170">
        <f>SUM(B37:D37)</f>
        <v>649.95000000000005</v>
      </c>
      <c r="K37" s="173"/>
    </row>
    <row r="38" spans="1:18" x14ac:dyDescent="0.25">
      <c r="A38" s="150" t="s">
        <v>86</v>
      </c>
      <c r="B38" s="165"/>
      <c r="C38" s="165"/>
      <c r="D38" s="164"/>
      <c r="E38" s="164"/>
      <c r="F38" s="164"/>
      <c r="G38" s="164"/>
      <c r="H38" s="164"/>
      <c r="I38" s="164"/>
      <c r="J38" s="164"/>
      <c r="K38" s="164"/>
      <c r="L38" s="164"/>
      <c r="M38" s="165" t="s">
        <v>778</v>
      </c>
      <c r="N38" s="166" t="s">
        <v>779</v>
      </c>
    </row>
    <row r="39" spans="1:18" x14ac:dyDescent="0.25">
      <c r="A39" s="151" t="s">
        <v>771</v>
      </c>
      <c r="B39" s="167">
        <v>562.41999999999996</v>
      </c>
      <c r="C39" s="167">
        <v>562.41999999999996</v>
      </c>
      <c r="D39" s="167">
        <v>562.41999999999996</v>
      </c>
      <c r="E39" s="167">
        <v>562.41999999999996</v>
      </c>
      <c r="F39" s="167">
        <v>91.05</v>
      </c>
      <c r="G39" s="167">
        <v>96.63</v>
      </c>
      <c r="H39" s="167">
        <v>96.7</v>
      </c>
      <c r="I39" s="167">
        <v>189.55</v>
      </c>
      <c r="J39" s="167">
        <v>189.94</v>
      </c>
      <c r="K39" s="167">
        <v>189.99</v>
      </c>
      <c r="L39" s="167">
        <v>574.47</v>
      </c>
      <c r="M39" s="170">
        <f>SUM(B39:L39)</f>
        <v>3678.01</v>
      </c>
      <c r="N39" s="772">
        <f>SUM(M39:M40)</f>
        <v>5033.58</v>
      </c>
    </row>
    <row r="40" spans="1:18" ht="15.75" thickBot="1" x14ac:dyDescent="0.3">
      <c r="A40" s="152" t="s">
        <v>768</v>
      </c>
      <c r="B40" s="160">
        <v>159.1</v>
      </c>
      <c r="C40" s="160">
        <v>159.1</v>
      </c>
      <c r="D40" s="160">
        <v>189.58</v>
      </c>
      <c r="E40" s="160">
        <v>215.63</v>
      </c>
      <c r="F40" s="160">
        <v>216.34</v>
      </c>
      <c r="G40" s="160">
        <v>213.75</v>
      </c>
      <c r="H40" s="160">
        <v>202.07</v>
      </c>
      <c r="I40" s="160"/>
      <c r="J40" s="160"/>
      <c r="K40" s="160"/>
      <c r="L40" s="160"/>
      <c r="M40" s="168">
        <f>SUM(B40:H40)</f>
        <v>1355.57</v>
      </c>
      <c r="N40" s="773"/>
    </row>
    <row r="41" spans="1:18" x14ac:dyDescent="0.25">
      <c r="A41" s="404" t="s">
        <v>91</v>
      </c>
      <c r="B41" s="169"/>
      <c r="C41" s="169"/>
      <c r="J41" s="169" t="s">
        <v>778</v>
      </c>
      <c r="K41" s="169" t="s">
        <v>779</v>
      </c>
    </row>
    <row r="42" spans="1:18" x14ac:dyDescent="0.25">
      <c r="A42" s="148" t="s">
        <v>771</v>
      </c>
      <c r="B42" s="167">
        <v>217.41</v>
      </c>
      <c r="C42" s="167">
        <v>217.41</v>
      </c>
      <c r="D42" s="167">
        <v>102.73</v>
      </c>
      <c r="E42" s="167">
        <v>102.73</v>
      </c>
      <c r="F42" s="167">
        <v>73.459999999999994</v>
      </c>
      <c r="G42" s="167">
        <v>73.459999999999994</v>
      </c>
      <c r="H42" s="167">
        <v>216.26</v>
      </c>
      <c r="I42" s="167">
        <v>117.52</v>
      </c>
      <c r="J42" s="170">
        <f>SUM(B42:I42)</f>
        <v>1120.98</v>
      </c>
      <c r="K42" s="771">
        <f>SUM(J42:J43)</f>
        <v>1620.3600000000001</v>
      </c>
    </row>
    <row r="43" spans="1:18" ht="15.75" thickBot="1" x14ac:dyDescent="0.3">
      <c r="A43" s="148" t="s">
        <v>768</v>
      </c>
      <c r="B43" s="167">
        <v>107.7</v>
      </c>
      <c r="C43" s="167">
        <v>107.7</v>
      </c>
      <c r="D43" s="167">
        <v>124.88</v>
      </c>
      <c r="E43" s="167">
        <v>159.1</v>
      </c>
      <c r="J43" s="170">
        <f>SUM(B43:E43)</f>
        <v>499.38</v>
      </c>
      <c r="K43" s="774"/>
    </row>
    <row r="44" spans="1:18" x14ac:dyDescent="0.25">
      <c r="A44" s="150" t="s">
        <v>96</v>
      </c>
      <c r="B44" s="165"/>
      <c r="C44" s="165"/>
      <c r="D44" s="164"/>
      <c r="E44" s="164"/>
      <c r="F44" s="164"/>
      <c r="G44" s="164"/>
      <c r="H44" s="164"/>
      <c r="I44" s="164"/>
      <c r="J44" s="164"/>
      <c r="K44" s="164"/>
      <c r="L44" s="165" t="s">
        <v>778</v>
      </c>
      <c r="M44" s="166" t="s">
        <v>779</v>
      </c>
    </row>
    <row r="45" spans="1:18" x14ac:dyDescent="0.25">
      <c r="A45" s="151" t="s">
        <v>771</v>
      </c>
      <c r="B45" s="167">
        <v>153.35</v>
      </c>
      <c r="C45" s="167">
        <v>151.11000000000001</v>
      </c>
      <c r="D45" s="167">
        <v>149.27000000000001</v>
      </c>
      <c r="E45" s="167">
        <v>144.25</v>
      </c>
      <c r="F45" s="167">
        <v>141.59</v>
      </c>
      <c r="G45" s="167">
        <v>138.25</v>
      </c>
      <c r="H45" s="167">
        <v>134.13999999999999</v>
      </c>
      <c r="I45" s="167">
        <v>67.45</v>
      </c>
      <c r="J45" s="167">
        <v>126.38</v>
      </c>
      <c r="K45" s="167">
        <v>123.27</v>
      </c>
      <c r="L45" s="170">
        <f>SUM(B45:K45)</f>
        <v>1329.06</v>
      </c>
      <c r="M45" s="772">
        <f>SUM(L45:L46)</f>
        <v>2265.4299999999998</v>
      </c>
    </row>
    <row r="46" spans="1:18" ht="15.75" thickBot="1" x14ac:dyDescent="0.3">
      <c r="A46" s="152" t="s">
        <v>768</v>
      </c>
      <c r="B46" s="160">
        <v>323.27999999999997</v>
      </c>
      <c r="C46" s="160">
        <v>278.05</v>
      </c>
      <c r="D46" s="160">
        <v>335.04</v>
      </c>
      <c r="E46" s="160"/>
      <c r="F46" s="160"/>
      <c r="G46" s="160"/>
      <c r="H46" s="160"/>
      <c r="I46" s="160"/>
      <c r="J46" s="160"/>
      <c r="K46" s="160"/>
      <c r="L46" s="168">
        <f>SUM(B46:D46)</f>
        <v>936.36999999999989</v>
      </c>
      <c r="M46" s="773"/>
    </row>
    <row r="47" spans="1:18" x14ac:dyDescent="0.25">
      <c r="A47" s="404" t="s">
        <v>101</v>
      </c>
      <c r="B47" s="169"/>
      <c r="C47" s="169"/>
      <c r="Q47" s="169" t="s">
        <v>778</v>
      </c>
      <c r="R47" s="169" t="s">
        <v>779</v>
      </c>
    </row>
    <row r="48" spans="1:18" x14ac:dyDescent="0.25">
      <c r="A48" s="148" t="s">
        <v>771</v>
      </c>
      <c r="B48" s="167">
        <v>227.93</v>
      </c>
      <c r="C48" s="167">
        <v>35.86</v>
      </c>
      <c r="D48" s="167">
        <v>28.33</v>
      </c>
      <c r="E48" s="167">
        <v>27.91</v>
      </c>
      <c r="F48" s="167">
        <v>28.37</v>
      </c>
      <c r="G48" s="167">
        <v>27.71</v>
      </c>
      <c r="H48" s="167">
        <v>29.02</v>
      </c>
      <c r="I48" s="167">
        <v>28.66</v>
      </c>
      <c r="J48" s="167">
        <v>214.51</v>
      </c>
      <c r="K48" s="167">
        <v>63.14</v>
      </c>
      <c r="L48" s="167">
        <v>27.42</v>
      </c>
      <c r="M48" s="167">
        <v>28.88</v>
      </c>
      <c r="N48" s="167">
        <v>27.03</v>
      </c>
      <c r="O48" s="167">
        <v>57.66</v>
      </c>
      <c r="P48" s="167">
        <v>210.39</v>
      </c>
      <c r="Q48" s="170">
        <f>SUM(B48:P48)</f>
        <v>1062.8199999999997</v>
      </c>
      <c r="R48" s="771">
        <f>SUM(Q48:Q49)</f>
        <v>3082.1399999999994</v>
      </c>
    </row>
    <row r="49" spans="1:24" ht="15.75" thickBot="1" x14ac:dyDescent="0.3">
      <c r="A49" s="148" t="s">
        <v>768</v>
      </c>
      <c r="B49" s="167">
        <v>310.02</v>
      </c>
      <c r="C49" s="167">
        <v>293.54000000000002</v>
      </c>
      <c r="D49" s="167">
        <v>294.58</v>
      </c>
      <c r="E49" s="167">
        <v>105.09</v>
      </c>
      <c r="F49" s="167">
        <v>105.38</v>
      </c>
      <c r="G49" s="167">
        <v>92.01</v>
      </c>
      <c r="H49" s="167">
        <v>268.87</v>
      </c>
      <c r="I49" s="167">
        <v>259.81</v>
      </c>
      <c r="J49" s="167">
        <v>109.92</v>
      </c>
      <c r="K49" s="167">
        <v>82.86</v>
      </c>
      <c r="L49" s="167">
        <v>97.24</v>
      </c>
      <c r="Q49" s="170">
        <f>SUM(B49:L49)</f>
        <v>2019.3199999999997</v>
      </c>
      <c r="R49" s="771"/>
    </row>
    <row r="50" spans="1:24" x14ac:dyDescent="0.25">
      <c r="A50" s="150" t="s">
        <v>106</v>
      </c>
      <c r="B50" s="165"/>
      <c r="C50" s="165"/>
      <c r="D50" s="164"/>
      <c r="E50" s="164"/>
      <c r="F50" s="164"/>
      <c r="G50" s="164"/>
      <c r="H50" s="164"/>
      <c r="I50" s="165" t="s">
        <v>778</v>
      </c>
      <c r="J50" s="166" t="s">
        <v>779</v>
      </c>
    </row>
    <row r="51" spans="1:24" x14ac:dyDescent="0.25">
      <c r="A51" s="151" t="s">
        <v>771</v>
      </c>
      <c r="B51" s="167">
        <v>173.11</v>
      </c>
      <c r="C51" s="167">
        <v>189.83</v>
      </c>
      <c r="D51" s="167">
        <v>207.36</v>
      </c>
      <c r="E51" s="167">
        <v>223.55</v>
      </c>
      <c r="F51" s="167">
        <v>241.17</v>
      </c>
      <c r="G51" s="167">
        <v>258.29000000000002</v>
      </c>
      <c r="H51" s="167">
        <v>258.29000000000002</v>
      </c>
      <c r="I51" s="170">
        <f>SUM(B51:H51)</f>
        <v>1551.6000000000001</v>
      </c>
      <c r="J51" s="772">
        <f>SUM(I51:I52)</f>
        <v>2389.11</v>
      </c>
    </row>
    <row r="52" spans="1:24" ht="15.75" thickBot="1" x14ac:dyDescent="0.3">
      <c r="A52" s="152" t="s">
        <v>768</v>
      </c>
      <c r="B52" s="160">
        <v>218.04</v>
      </c>
      <c r="C52" s="160">
        <v>185.96</v>
      </c>
      <c r="D52" s="160">
        <v>212.15</v>
      </c>
      <c r="E52" s="160">
        <v>221.36</v>
      </c>
      <c r="F52" s="160"/>
      <c r="G52" s="160"/>
      <c r="H52" s="160"/>
      <c r="I52" s="168">
        <f>SUM(B52:E52)</f>
        <v>837.51</v>
      </c>
      <c r="J52" s="773"/>
    </row>
    <row r="53" spans="1:24" x14ac:dyDescent="0.25">
      <c r="A53" s="404" t="s">
        <v>111</v>
      </c>
      <c r="B53" s="169"/>
      <c r="C53" s="169"/>
      <c r="I53" s="169" t="s">
        <v>778</v>
      </c>
      <c r="J53" s="169" t="s">
        <v>779</v>
      </c>
    </row>
    <row r="54" spans="1:24" x14ac:dyDescent="0.25">
      <c r="A54" s="148" t="s">
        <v>771</v>
      </c>
      <c r="B54" s="167">
        <v>62.07</v>
      </c>
      <c r="C54" s="167">
        <v>84.04</v>
      </c>
      <c r="D54" s="167">
        <v>100.58</v>
      </c>
      <c r="E54" s="167">
        <v>117.8</v>
      </c>
      <c r="F54" s="167">
        <v>135.85</v>
      </c>
      <c r="G54" s="167">
        <v>154.32</v>
      </c>
      <c r="H54" s="167">
        <v>170.17</v>
      </c>
      <c r="I54" s="170">
        <f>SUM(B54:H54)</f>
        <v>824.83</v>
      </c>
      <c r="J54" s="771">
        <f>SUM(I54:I55)</f>
        <v>1350.5500000000002</v>
      </c>
    </row>
    <row r="55" spans="1:24" ht="15.75" thickBot="1" x14ac:dyDescent="0.3">
      <c r="A55" s="148" t="s">
        <v>768</v>
      </c>
      <c r="B55" s="167">
        <v>215.94</v>
      </c>
      <c r="C55" s="167">
        <v>68.14</v>
      </c>
      <c r="D55" s="167">
        <v>241.64</v>
      </c>
      <c r="I55" s="170">
        <f>SUM(B55:D55)</f>
        <v>525.72</v>
      </c>
      <c r="J55" s="771"/>
    </row>
    <row r="56" spans="1:24" x14ac:dyDescent="0.25">
      <c r="A56" s="150" t="s">
        <v>116</v>
      </c>
      <c r="B56" s="165"/>
      <c r="C56" s="165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5" t="s">
        <v>778</v>
      </c>
      <c r="O56" s="166" t="s">
        <v>779</v>
      </c>
    </row>
    <row r="57" spans="1:24" x14ac:dyDescent="0.25">
      <c r="A57" s="151" t="s">
        <v>771</v>
      </c>
      <c r="B57" s="167">
        <v>93.68</v>
      </c>
      <c r="C57" s="167">
        <v>93.19</v>
      </c>
      <c r="D57" s="167">
        <v>93.02</v>
      </c>
      <c r="E57" s="167">
        <v>93.45</v>
      </c>
      <c r="F57" s="167">
        <v>93.47</v>
      </c>
      <c r="G57" s="167">
        <v>88.72</v>
      </c>
      <c r="H57" s="167">
        <v>200.89</v>
      </c>
      <c r="I57" s="167">
        <v>200.82</v>
      </c>
      <c r="J57" s="167">
        <v>201.01</v>
      </c>
      <c r="K57" s="167">
        <v>201.2</v>
      </c>
      <c r="L57" s="167">
        <v>245.88</v>
      </c>
      <c r="M57" s="167">
        <v>246.17</v>
      </c>
      <c r="N57" s="170">
        <f>SUM(B57:M57)</f>
        <v>1851.5</v>
      </c>
      <c r="O57" s="772">
        <f>SUM(N57:N58)</f>
        <v>2611.61</v>
      </c>
    </row>
    <row r="58" spans="1:24" ht="15.75" thickBot="1" x14ac:dyDescent="0.3">
      <c r="A58" s="152" t="s">
        <v>768</v>
      </c>
      <c r="B58" s="160">
        <v>452.14</v>
      </c>
      <c r="C58" s="160">
        <v>153.35</v>
      </c>
      <c r="D58" s="160">
        <v>154.62</v>
      </c>
      <c r="E58" s="160"/>
      <c r="F58" s="160"/>
      <c r="G58" s="160"/>
      <c r="H58" s="160"/>
      <c r="I58" s="160"/>
      <c r="J58" s="160"/>
      <c r="K58" s="160"/>
      <c r="L58" s="160"/>
      <c r="M58" s="160"/>
      <c r="N58" s="168">
        <f>SUM(B58:D58)</f>
        <v>760.11</v>
      </c>
      <c r="O58" s="773"/>
    </row>
    <row r="59" spans="1:24" x14ac:dyDescent="0.25">
      <c r="A59" s="404" t="s">
        <v>120</v>
      </c>
      <c r="C59" s="169" t="s">
        <v>778</v>
      </c>
      <c r="D59" s="169" t="s">
        <v>779</v>
      </c>
    </row>
    <row r="60" spans="1:24" x14ac:dyDescent="0.25">
      <c r="A60" s="148" t="s">
        <v>771</v>
      </c>
      <c r="B60" s="172">
        <v>458.07</v>
      </c>
      <c r="C60" s="169">
        <v>458.07</v>
      </c>
      <c r="D60" s="169">
        <v>458.07</v>
      </c>
    </row>
    <row r="61" spans="1:24" ht="15.75" thickBot="1" x14ac:dyDescent="0.3">
      <c r="A61" s="148" t="s">
        <v>768</v>
      </c>
    </row>
    <row r="62" spans="1:24" x14ac:dyDescent="0.25">
      <c r="A62" s="150" t="s">
        <v>123</v>
      </c>
      <c r="B62" s="165"/>
      <c r="C62" s="165"/>
      <c r="D62" s="165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5" t="s">
        <v>778</v>
      </c>
      <c r="X62" s="166" t="s">
        <v>779</v>
      </c>
    </row>
    <row r="63" spans="1:24" x14ac:dyDescent="0.25">
      <c r="A63" s="151" t="s">
        <v>771</v>
      </c>
      <c r="B63" s="167">
        <v>471.38</v>
      </c>
      <c r="C63" s="167">
        <v>1197.26</v>
      </c>
      <c r="D63" s="167">
        <v>223.09</v>
      </c>
      <c r="E63" s="167">
        <v>223.09</v>
      </c>
      <c r="F63" s="167">
        <v>223.09</v>
      </c>
      <c r="G63" s="167">
        <v>223.09</v>
      </c>
      <c r="H63" s="167">
        <v>109.34</v>
      </c>
      <c r="I63" s="167">
        <v>109.34</v>
      </c>
      <c r="J63" s="167">
        <v>109.34</v>
      </c>
      <c r="K63" s="167">
        <v>109.34</v>
      </c>
      <c r="L63" s="167">
        <v>109.34</v>
      </c>
      <c r="M63" s="167">
        <v>93.19</v>
      </c>
      <c r="N63" s="167">
        <v>93.68</v>
      </c>
      <c r="O63" s="167">
        <v>611.79</v>
      </c>
      <c r="P63" s="167">
        <v>207.31</v>
      </c>
      <c r="Q63" s="167">
        <v>207.31</v>
      </c>
      <c r="R63" s="167">
        <v>207.31</v>
      </c>
      <c r="S63" s="167">
        <v>207.31</v>
      </c>
      <c r="T63" s="167">
        <v>207.31</v>
      </c>
      <c r="U63" s="167">
        <v>207.31</v>
      </c>
      <c r="V63" s="167">
        <v>184.56</v>
      </c>
      <c r="W63" s="170">
        <f>SUM(B63:V63)</f>
        <v>5334.7800000000034</v>
      </c>
      <c r="X63" s="772">
        <f>SUM(W63:W64)</f>
        <v>8278.2500000000036</v>
      </c>
    </row>
    <row r="64" spans="1:24" ht="15.75" thickBot="1" x14ac:dyDescent="0.3">
      <c r="A64" s="152" t="s">
        <v>768</v>
      </c>
      <c r="B64" s="160">
        <v>313.45999999999998</v>
      </c>
      <c r="C64" s="160">
        <v>331.03</v>
      </c>
      <c r="D64" s="160">
        <v>705.55</v>
      </c>
      <c r="E64" s="160">
        <v>359.73</v>
      </c>
      <c r="F64" s="160">
        <v>629.78</v>
      </c>
      <c r="G64" s="160">
        <v>153.35</v>
      </c>
      <c r="H64" s="160">
        <v>154.62</v>
      </c>
      <c r="I64" s="160">
        <v>295.95</v>
      </c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8">
        <f>SUM(B64:I64)</f>
        <v>2943.47</v>
      </c>
      <c r="X64" s="773"/>
    </row>
    <row r="65" spans="1:35" x14ac:dyDescent="0.25">
      <c r="A65" s="404" t="s">
        <v>126</v>
      </c>
      <c r="B65" s="169"/>
      <c r="C65" s="169"/>
      <c r="D65" s="169"/>
      <c r="F65" s="169" t="s">
        <v>778</v>
      </c>
      <c r="G65" s="169" t="s">
        <v>779</v>
      </c>
    </row>
    <row r="66" spans="1:35" x14ac:dyDescent="0.25">
      <c r="A66" s="148" t="s">
        <v>771</v>
      </c>
      <c r="B66" s="167">
        <v>200.26</v>
      </c>
      <c r="F66" s="170">
        <f>SUM(B66:E66)</f>
        <v>200.26</v>
      </c>
      <c r="G66" s="771">
        <f>SUM(F66:F68)</f>
        <v>938.08999999999992</v>
      </c>
    </row>
    <row r="67" spans="1:35" x14ac:dyDescent="0.25">
      <c r="A67" s="148" t="s">
        <v>768</v>
      </c>
      <c r="B67" s="167">
        <v>52.91</v>
      </c>
      <c r="C67" s="167">
        <v>105.96</v>
      </c>
      <c r="D67" s="167">
        <v>34.44</v>
      </c>
      <c r="E67" s="167">
        <v>151.94999999999999</v>
      </c>
      <c r="F67" s="170">
        <f>SUM(B67:E67)</f>
        <v>345.26</v>
      </c>
      <c r="G67" s="771"/>
    </row>
    <row r="68" spans="1:35" ht="15.75" thickBot="1" x14ac:dyDescent="0.3">
      <c r="A68" s="148" t="s">
        <v>775</v>
      </c>
      <c r="B68" s="167">
        <v>118.03</v>
      </c>
      <c r="C68" s="167">
        <v>92.31</v>
      </c>
      <c r="D68" s="167">
        <v>182.23</v>
      </c>
      <c r="F68" s="170">
        <f>SUM(B68:D68)</f>
        <v>392.57</v>
      </c>
      <c r="G68" s="774"/>
    </row>
    <row r="69" spans="1:35" x14ac:dyDescent="0.25">
      <c r="A69" s="150" t="s">
        <v>129</v>
      </c>
      <c r="B69" s="165"/>
      <c r="C69" s="165"/>
      <c r="D69" s="164"/>
      <c r="E69" s="164"/>
      <c r="F69" s="164"/>
      <c r="G69" s="164"/>
      <c r="H69" s="165" t="s">
        <v>778</v>
      </c>
      <c r="I69" s="166" t="s">
        <v>779</v>
      </c>
    </row>
    <row r="70" spans="1:35" x14ac:dyDescent="0.25">
      <c r="A70" s="151" t="s">
        <v>771</v>
      </c>
      <c r="B70" s="167">
        <v>191</v>
      </c>
      <c r="C70" s="167">
        <v>191</v>
      </c>
      <c r="D70" s="167">
        <v>191</v>
      </c>
      <c r="E70" s="167">
        <v>191</v>
      </c>
      <c r="F70" s="405">
        <v>98.41</v>
      </c>
      <c r="G70" s="405">
        <v>187.72</v>
      </c>
      <c r="H70" s="170">
        <f>SUM(B70:G70)</f>
        <v>1050.1299999999999</v>
      </c>
      <c r="I70" s="772">
        <f>SUM(H70:H71)</f>
        <v>1547.1299999999999</v>
      </c>
    </row>
    <row r="71" spans="1:35" ht="15.75" thickBot="1" x14ac:dyDescent="0.3">
      <c r="A71" s="152" t="s">
        <v>768</v>
      </c>
      <c r="B71" s="160">
        <v>156</v>
      </c>
      <c r="C71" s="160">
        <v>156</v>
      </c>
      <c r="D71" s="160">
        <v>185</v>
      </c>
      <c r="E71" s="160"/>
      <c r="F71" s="160"/>
      <c r="G71" s="160"/>
      <c r="H71" s="168">
        <f>SUM(B71:D71)</f>
        <v>497</v>
      </c>
      <c r="I71" s="773"/>
    </row>
    <row r="72" spans="1:35" x14ac:dyDescent="0.25">
      <c r="A72" s="404" t="s">
        <v>132</v>
      </c>
      <c r="B72" s="169"/>
      <c r="C72" s="169"/>
      <c r="D72" s="169"/>
      <c r="H72" s="169" t="s">
        <v>778</v>
      </c>
      <c r="I72" s="169" t="s">
        <v>779</v>
      </c>
    </row>
    <row r="73" spans="1:35" x14ac:dyDescent="0.25">
      <c r="A73" s="148" t="s">
        <v>768</v>
      </c>
      <c r="B73" s="167">
        <v>95.5</v>
      </c>
      <c r="H73" s="170">
        <f>SUM(B73:G73)</f>
        <v>95.5</v>
      </c>
      <c r="I73" s="771">
        <f>SUM(H73:H74)</f>
        <v>776.76</v>
      </c>
    </row>
    <row r="74" spans="1:35" ht="15.75" thickBot="1" x14ac:dyDescent="0.3">
      <c r="A74" s="148" t="s">
        <v>775</v>
      </c>
      <c r="B74" s="167">
        <v>78.47</v>
      </c>
      <c r="C74" s="167">
        <v>90.1</v>
      </c>
      <c r="D74" s="167">
        <v>158.87</v>
      </c>
      <c r="E74" s="167">
        <v>110.03</v>
      </c>
      <c r="F74" s="167">
        <v>99.39</v>
      </c>
      <c r="G74" s="167">
        <v>144.4</v>
      </c>
      <c r="H74" s="170">
        <f>SUM(B74:G74)</f>
        <v>681.26</v>
      </c>
      <c r="I74" s="774"/>
    </row>
    <row r="75" spans="1:35" x14ac:dyDescent="0.25">
      <c r="A75" s="150" t="s">
        <v>135</v>
      </c>
      <c r="B75" s="165"/>
      <c r="C75" s="165"/>
      <c r="D75" s="165"/>
      <c r="E75" s="165"/>
      <c r="F75" s="165"/>
      <c r="G75" s="165"/>
      <c r="H75" s="165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5" t="s">
        <v>778</v>
      </c>
      <c r="AI75" s="166" t="s">
        <v>779</v>
      </c>
    </row>
    <row r="76" spans="1:35" x14ac:dyDescent="0.25">
      <c r="A76" s="151" t="s">
        <v>771</v>
      </c>
      <c r="B76" s="167">
        <v>515.14</v>
      </c>
      <c r="C76" s="167">
        <v>354.81</v>
      </c>
      <c r="D76" s="167">
        <v>91.06</v>
      </c>
      <c r="E76" s="167">
        <v>352.14</v>
      </c>
      <c r="F76" s="167">
        <v>114.81</v>
      </c>
      <c r="G76" s="167">
        <v>195.88</v>
      </c>
      <c r="H76" s="167">
        <v>276.64</v>
      </c>
      <c r="I76" s="167">
        <v>83.71</v>
      </c>
      <c r="J76" s="167">
        <v>276.64</v>
      </c>
      <c r="K76" s="167">
        <v>122.23</v>
      </c>
      <c r="L76" s="167">
        <v>253.23</v>
      </c>
      <c r="M76" s="167">
        <v>333.1</v>
      </c>
      <c r="N76" s="167">
        <v>101.51</v>
      </c>
      <c r="O76" s="167">
        <v>91.17</v>
      </c>
      <c r="P76" s="167">
        <v>425.75</v>
      </c>
      <c r="Q76" s="167">
        <v>617.57000000000005</v>
      </c>
      <c r="R76" s="167">
        <v>402.56</v>
      </c>
      <c r="S76" s="167">
        <v>287.81</v>
      </c>
      <c r="AH76" s="170">
        <f>SUM(B76:AG76)</f>
        <v>4895.7600000000011</v>
      </c>
      <c r="AI76" s="772">
        <f>SUM(AH76:AH78)</f>
        <v>17017.84</v>
      </c>
    </row>
    <row r="77" spans="1:35" x14ac:dyDescent="0.25">
      <c r="A77" s="151" t="s">
        <v>768</v>
      </c>
      <c r="B77" s="167">
        <v>170.04</v>
      </c>
      <c r="C77" s="167">
        <v>56.1</v>
      </c>
      <c r="D77" s="167">
        <v>148.79</v>
      </c>
      <c r="E77" s="167">
        <v>467.28</v>
      </c>
      <c r="F77" s="167">
        <v>133.26</v>
      </c>
      <c r="G77" s="167">
        <v>131.08000000000001</v>
      </c>
      <c r="H77" s="167">
        <v>237.89</v>
      </c>
      <c r="I77" s="167">
        <v>563.66</v>
      </c>
      <c r="J77" s="167">
        <v>375.37</v>
      </c>
      <c r="K77" s="167">
        <v>197.7</v>
      </c>
      <c r="L77" s="167">
        <v>186.58</v>
      </c>
      <c r="M77" s="167">
        <v>174.29</v>
      </c>
      <c r="N77" s="167">
        <v>45.14</v>
      </c>
      <c r="O77" s="167">
        <v>44.05</v>
      </c>
      <c r="P77" s="167">
        <v>44.79</v>
      </c>
      <c r="Q77" s="167">
        <v>115.85</v>
      </c>
      <c r="R77" s="167">
        <v>120.23</v>
      </c>
      <c r="S77" s="167">
        <v>161.80000000000001</v>
      </c>
      <c r="T77" s="167">
        <v>66.989999999999995</v>
      </c>
      <c r="U77" s="167">
        <v>315.27999999999997</v>
      </c>
      <c r="V77" s="167">
        <v>411.31</v>
      </c>
      <c r="W77" s="167">
        <v>302.24</v>
      </c>
      <c r="X77" s="167">
        <v>550.38</v>
      </c>
      <c r="Y77" s="167">
        <v>781.19</v>
      </c>
      <c r="Z77" s="167">
        <v>164.47</v>
      </c>
      <c r="AA77" s="167">
        <v>80.84</v>
      </c>
      <c r="AB77" s="167">
        <v>118.27</v>
      </c>
      <c r="AC77" s="167">
        <v>476.68</v>
      </c>
      <c r="AD77" s="167">
        <v>722.42</v>
      </c>
      <c r="AE77" s="167">
        <v>69.53</v>
      </c>
      <c r="AF77" s="167">
        <v>103.6</v>
      </c>
      <c r="AG77" s="167">
        <v>76.27</v>
      </c>
      <c r="AH77" s="170">
        <f>SUM(B77:AG77)</f>
        <v>7613.3700000000008</v>
      </c>
      <c r="AI77" s="772"/>
    </row>
    <row r="78" spans="1:35" ht="15.75" thickBot="1" x14ac:dyDescent="0.3">
      <c r="A78" s="152" t="s">
        <v>775</v>
      </c>
      <c r="B78" s="160">
        <v>61.33</v>
      </c>
      <c r="C78" s="160">
        <v>120.35</v>
      </c>
      <c r="D78" s="160">
        <v>181.39</v>
      </c>
      <c r="E78" s="160">
        <v>147.28</v>
      </c>
      <c r="F78" s="160">
        <v>221.94</v>
      </c>
      <c r="G78" s="160">
        <v>347.34</v>
      </c>
      <c r="H78" s="160">
        <v>64.31</v>
      </c>
      <c r="I78" s="160">
        <v>465.67</v>
      </c>
      <c r="J78" s="160">
        <v>368.31</v>
      </c>
      <c r="K78" s="160">
        <v>809.5</v>
      </c>
      <c r="L78" s="160">
        <v>729.98</v>
      </c>
      <c r="M78" s="160">
        <v>991.31</v>
      </c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8">
        <f>SUM(B78:AG78)</f>
        <v>4508.71</v>
      </c>
      <c r="AI78" s="773"/>
    </row>
    <row r="79" spans="1:35" x14ac:dyDescent="0.25">
      <c r="A79" s="404" t="s">
        <v>138</v>
      </c>
      <c r="B79" s="169"/>
      <c r="C79" s="169"/>
      <c r="I79" s="169" t="s">
        <v>778</v>
      </c>
      <c r="J79" s="169" t="s">
        <v>779</v>
      </c>
    </row>
    <row r="80" spans="1:35" x14ac:dyDescent="0.25">
      <c r="A80" s="148" t="s">
        <v>771</v>
      </c>
      <c r="B80" s="167">
        <v>65.989999999999995</v>
      </c>
      <c r="C80" s="167">
        <v>72.08</v>
      </c>
      <c r="D80" s="167">
        <v>77.760000000000005</v>
      </c>
      <c r="E80" s="167">
        <v>92.92</v>
      </c>
      <c r="F80" s="167">
        <v>89.64</v>
      </c>
      <c r="G80" s="167">
        <v>88.39</v>
      </c>
      <c r="H80" s="167">
        <v>172.73</v>
      </c>
      <c r="I80" s="170">
        <f>SUM(B80:H80)</f>
        <v>659.51</v>
      </c>
      <c r="J80" s="771">
        <f>SUM(I80:I81)</f>
        <v>1370.08</v>
      </c>
    </row>
    <row r="81" spans="1:20" ht="15.75" thickBot="1" x14ac:dyDescent="0.3">
      <c r="A81" s="148" t="s">
        <v>768</v>
      </c>
      <c r="B81" s="167">
        <v>235.53</v>
      </c>
      <c r="C81" s="167">
        <v>180.85</v>
      </c>
      <c r="D81" s="167">
        <v>99.66</v>
      </c>
      <c r="E81" s="167">
        <v>194.53</v>
      </c>
      <c r="I81" s="170">
        <f>SUM(B81:E81)</f>
        <v>710.56999999999994</v>
      </c>
      <c r="J81" s="771"/>
    </row>
    <row r="82" spans="1:20" x14ac:dyDescent="0.25">
      <c r="A82" s="153" t="s">
        <v>141</v>
      </c>
      <c r="B82" s="177"/>
      <c r="C82" s="177"/>
      <c r="D82" s="177"/>
      <c r="E82" s="164"/>
      <c r="F82" s="164"/>
      <c r="G82" s="164"/>
      <c r="H82" s="165" t="s">
        <v>778</v>
      </c>
      <c r="I82" s="166" t="s">
        <v>779</v>
      </c>
    </row>
    <row r="83" spans="1:20" x14ac:dyDescent="0.25">
      <c r="A83" s="151" t="s">
        <v>771</v>
      </c>
      <c r="B83" s="167">
        <v>85.32</v>
      </c>
      <c r="C83" s="167">
        <v>511.18</v>
      </c>
      <c r="H83" s="170">
        <f>SUM(B83:C83)</f>
        <v>596.5</v>
      </c>
      <c r="I83" s="772">
        <f>SUM(H83:H84)</f>
        <v>1067.93</v>
      </c>
    </row>
    <row r="84" spans="1:20" ht="15.75" thickBot="1" x14ac:dyDescent="0.3">
      <c r="A84" s="152" t="s">
        <v>768</v>
      </c>
      <c r="B84" s="160">
        <v>55.54</v>
      </c>
      <c r="C84" s="160">
        <v>74.52</v>
      </c>
      <c r="D84" s="160">
        <v>87.91</v>
      </c>
      <c r="E84" s="160">
        <v>87.39</v>
      </c>
      <c r="F84" s="160">
        <v>86.32</v>
      </c>
      <c r="G84" s="160">
        <v>79.75</v>
      </c>
      <c r="H84" s="168">
        <f>SUM(B84:G84)</f>
        <v>471.43</v>
      </c>
      <c r="I84" s="773"/>
    </row>
    <row r="85" spans="1:20" x14ac:dyDescent="0.25">
      <c r="A85" s="404" t="s">
        <v>144</v>
      </c>
      <c r="B85" s="169"/>
      <c r="C85" s="169"/>
      <c r="D85" s="169"/>
      <c r="S85" s="169" t="s">
        <v>778</v>
      </c>
      <c r="T85" s="169" t="s">
        <v>779</v>
      </c>
    </row>
    <row r="86" spans="1:20" x14ac:dyDescent="0.25">
      <c r="A86" s="148" t="s">
        <v>771</v>
      </c>
      <c r="B86" s="167">
        <v>307.57</v>
      </c>
      <c r="C86" s="167">
        <v>305.64</v>
      </c>
      <c r="D86" s="167">
        <v>304.85000000000002</v>
      </c>
      <c r="E86" s="167">
        <v>303.51</v>
      </c>
      <c r="F86" s="167">
        <v>524.20000000000005</v>
      </c>
      <c r="G86" s="167">
        <v>520.54</v>
      </c>
      <c r="H86" s="167">
        <v>165.88</v>
      </c>
      <c r="I86" s="167">
        <v>167.19</v>
      </c>
      <c r="J86" s="167">
        <v>391.31</v>
      </c>
      <c r="K86" s="167">
        <v>326.94</v>
      </c>
      <c r="L86" s="167">
        <v>85.08</v>
      </c>
      <c r="M86" s="167">
        <v>333.31</v>
      </c>
      <c r="N86" s="167">
        <v>391.5</v>
      </c>
      <c r="O86" s="167">
        <v>238.39</v>
      </c>
      <c r="P86" s="167">
        <v>245.99</v>
      </c>
      <c r="Q86" s="167">
        <v>167.74</v>
      </c>
      <c r="R86" s="167">
        <v>136.12</v>
      </c>
      <c r="S86" s="170">
        <f>SUM(B86:R86)</f>
        <v>4915.76</v>
      </c>
      <c r="T86" s="771">
        <f>SUM(S86:S87)</f>
        <v>6792.24</v>
      </c>
    </row>
    <row r="87" spans="1:20" ht="15.75" thickBot="1" x14ac:dyDescent="0.3">
      <c r="A87" s="148" t="s">
        <v>768</v>
      </c>
      <c r="B87" s="167">
        <v>163.24</v>
      </c>
      <c r="C87" s="167">
        <v>92.97</v>
      </c>
      <c r="D87" s="167">
        <v>129.54</v>
      </c>
      <c r="E87" s="167">
        <v>129.99</v>
      </c>
      <c r="F87" s="167">
        <v>201.74</v>
      </c>
      <c r="G87" s="167">
        <v>286.16000000000003</v>
      </c>
      <c r="H87" s="167">
        <v>234.8</v>
      </c>
      <c r="I87" s="167">
        <v>233.59</v>
      </c>
      <c r="J87" s="167">
        <v>134.04</v>
      </c>
      <c r="K87" s="167">
        <v>270.41000000000003</v>
      </c>
      <c r="S87" s="170">
        <f>SUM(B87:K87)</f>
        <v>1876.48</v>
      </c>
      <c r="T87" s="771"/>
    </row>
    <row r="88" spans="1:20" x14ac:dyDescent="0.25">
      <c r="A88" s="150" t="s">
        <v>147</v>
      </c>
      <c r="B88" s="165"/>
      <c r="C88" s="165"/>
      <c r="D88" s="165"/>
      <c r="E88" s="164"/>
      <c r="F88" s="165" t="s">
        <v>778</v>
      </c>
      <c r="G88" s="166" t="s">
        <v>779</v>
      </c>
    </row>
    <row r="89" spans="1:20" x14ac:dyDescent="0.25">
      <c r="A89" s="151" t="s">
        <v>771</v>
      </c>
      <c r="B89" s="167">
        <v>192.3</v>
      </c>
      <c r="C89" s="167">
        <v>191.4</v>
      </c>
      <c r="D89" s="167">
        <v>191.34</v>
      </c>
      <c r="E89" s="167">
        <v>92.64</v>
      </c>
      <c r="F89" s="170">
        <f>SUM(B89:E89)</f>
        <v>667.68000000000006</v>
      </c>
      <c r="G89" s="772">
        <f>SUM(F89:F90)</f>
        <v>1064.83</v>
      </c>
    </row>
    <row r="90" spans="1:20" ht="15.75" thickBot="1" x14ac:dyDescent="0.3">
      <c r="A90" s="152" t="s">
        <v>768</v>
      </c>
      <c r="B90" s="160">
        <v>131.63</v>
      </c>
      <c r="C90" s="160">
        <v>132.55000000000001</v>
      </c>
      <c r="D90" s="160">
        <v>132.97</v>
      </c>
      <c r="E90" s="160"/>
      <c r="F90" s="168">
        <f>SUM(B90:D90)</f>
        <v>397.15</v>
      </c>
      <c r="G90" s="773"/>
    </row>
    <row r="91" spans="1:20" x14ac:dyDescent="0.25">
      <c r="A91" s="404" t="s">
        <v>150</v>
      </c>
      <c r="B91" s="169"/>
      <c r="C91" s="169"/>
      <c r="D91" s="169"/>
      <c r="L91" s="169" t="s">
        <v>778</v>
      </c>
      <c r="M91" s="169" t="s">
        <v>779</v>
      </c>
    </row>
    <row r="92" spans="1:20" x14ac:dyDescent="0.25">
      <c r="A92" s="148" t="s">
        <v>771</v>
      </c>
      <c r="B92" s="167">
        <v>300.62</v>
      </c>
      <c r="C92" s="167">
        <v>298.48</v>
      </c>
      <c r="D92" s="167">
        <v>137.52000000000001</v>
      </c>
      <c r="E92" s="167">
        <v>136.06</v>
      </c>
      <c r="F92" s="167">
        <v>134.30000000000001</v>
      </c>
      <c r="G92" s="167">
        <v>85.48</v>
      </c>
      <c r="H92" s="167">
        <v>130.9</v>
      </c>
      <c r="I92" s="167">
        <v>125.48</v>
      </c>
      <c r="J92" s="167">
        <v>113.5</v>
      </c>
      <c r="K92" s="167">
        <v>76.44</v>
      </c>
      <c r="L92" s="170">
        <f>SUM(B92:K92)</f>
        <v>1538.7800000000002</v>
      </c>
      <c r="M92" s="771">
        <f>SUM(L92:L93)</f>
        <v>2301.71</v>
      </c>
    </row>
    <row r="93" spans="1:20" ht="15.75" thickBot="1" x14ac:dyDescent="0.3">
      <c r="A93" s="148" t="s">
        <v>768</v>
      </c>
      <c r="B93" s="167">
        <v>418.19</v>
      </c>
      <c r="C93" s="167">
        <v>139.47999999999999</v>
      </c>
      <c r="D93" s="167">
        <v>102.77</v>
      </c>
      <c r="E93" s="167">
        <v>102.49</v>
      </c>
      <c r="L93" s="170">
        <f>SUM(B93:E93)</f>
        <v>762.93</v>
      </c>
      <c r="M93" s="771"/>
    </row>
    <row r="94" spans="1:20" x14ac:dyDescent="0.25">
      <c r="A94" s="150" t="s">
        <v>153</v>
      </c>
      <c r="B94" s="165"/>
      <c r="C94" s="165"/>
      <c r="D94" s="165" t="s">
        <v>778</v>
      </c>
      <c r="E94" s="166" t="s">
        <v>779</v>
      </c>
    </row>
    <row r="95" spans="1:20" x14ac:dyDescent="0.25">
      <c r="A95" s="151" t="s">
        <v>771</v>
      </c>
      <c r="B95" s="167">
        <v>26.97</v>
      </c>
      <c r="C95" s="167">
        <v>26.97</v>
      </c>
      <c r="D95" s="170">
        <f>SUM(B95:C95)</f>
        <v>53.94</v>
      </c>
      <c r="E95" s="772">
        <f>SUM(D95:D96)</f>
        <v>223.96</v>
      </c>
    </row>
    <row r="96" spans="1:20" ht="15.75" thickBot="1" x14ac:dyDescent="0.3">
      <c r="A96" s="152" t="s">
        <v>768</v>
      </c>
      <c r="B96" s="160">
        <v>85.01</v>
      </c>
      <c r="C96" s="160">
        <v>85.01</v>
      </c>
      <c r="D96" s="168">
        <f>SUM(B96:C96)</f>
        <v>170.02</v>
      </c>
      <c r="E96" s="773"/>
    </row>
    <row r="97" spans="1:11" x14ac:dyDescent="0.25">
      <c r="A97" s="404" t="s">
        <v>156</v>
      </c>
      <c r="B97" s="169"/>
      <c r="C97" s="169"/>
      <c r="D97" s="169"/>
      <c r="E97" s="169"/>
      <c r="G97" s="169" t="s">
        <v>778</v>
      </c>
      <c r="H97" s="169" t="s">
        <v>779</v>
      </c>
    </row>
    <row r="98" spans="1:11" x14ac:dyDescent="0.25">
      <c r="A98" s="148" t="s">
        <v>771</v>
      </c>
      <c r="B98" s="167">
        <v>108.56</v>
      </c>
      <c r="C98" s="167">
        <v>112.6</v>
      </c>
      <c r="D98" s="167">
        <v>94.44</v>
      </c>
      <c r="G98" s="170">
        <f>SUM(B98:D98)</f>
        <v>315.60000000000002</v>
      </c>
      <c r="H98" s="771">
        <f>SUM(G98:G99)</f>
        <v>642.1400000000001</v>
      </c>
    </row>
    <row r="99" spans="1:11" ht="15.75" thickBot="1" x14ac:dyDescent="0.3">
      <c r="A99" s="148" t="s">
        <v>768</v>
      </c>
      <c r="B99" s="167">
        <v>57.11</v>
      </c>
      <c r="C99" s="167">
        <v>67.37</v>
      </c>
      <c r="D99" s="167">
        <v>77.69</v>
      </c>
      <c r="E99" s="167">
        <v>88.3</v>
      </c>
      <c r="F99" s="167">
        <v>36.07</v>
      </c>
      <c r="G99" s="170">
        <f>SUM(B99:F99)</f>
        <v>326.54000000000002</v>
      </c>
      <c r="H99" s="771"/>
    </row>
    <row r="100" spans="1:11" x14ac:dyDescent="0.25">
      <c r="A100" s="150" t="s">
        <v>159</v>
      </c>
      <c r="B100" s="165"/>
      <c r="C100" s="165"/>
      <c r="D100" s="164"/>
      <c r="E100" s="165" t="s">
        <v>778</v>
      </c>
      <c r="F100" s="166" t="s">
        <v>779</v>
      </c>
    </row>
    <row r="101" spans="1:11" x14ac:dyDescent="0.25">
      <c r="A101" s="151" t="s">
        <v>771</v>
      </c>
      <c r="B101" s="167">
        <v>183.52</v>
      </c>
      <c r="C101" s="167">
        <v>135.94</v>
      </c>
      <c r="D101" s="167">
        <v>63.85</v>
      </c>
      <c r="E101" s="170">
        <f>SUM(B101:D101)</f>
        <v>383.31000000000006</v>
      </c>
      <c r="F101" s="772">
        <f>SUM(E101:E102)</f>
        <v>607.90000000000009</v>
      </c>
    </row>
    <row r="102" spans="1:11" ht="15.75" thickBot="1" x14ac:dyDescent="0.3">
      <c r="A102" s="152" t="s">
        <v>768</v>
      </c>
      <c r="B102" s="160">
        <v>72.98</v>
      </c>
      <c r="C102" s="160">
        <v>75.180000000000007</v>
      </c>
      <c r="D102" s="160">
        <v>76.430000000000007</v>
      </c>
      <c r="E102" s="168">
        <f>SUM(B102:D102)</f>
        <v>224.59000000000003</v>
      </c>
      <c r="F102" s="773"/>
    </row>
    <row r="103" spans="1:11" x14ac:dyDescent="0.25">
      <c r="A103" s="404" t="s">
        <v>162</v>
      </c>
      <c r="B103" s="169"/>
      <c r="C103" s="169"/>
      <c r="D103" s="169"/>
      <c r="E103" s="169"/>
      <c r="G103" s="169" t="s">
        <v>778</v>
      </c>
      <c r="H103" s="169" t="s">
        <v>779</v>
      </c>
    </row>
    <row r="104" spans="1:11" x14ac:dyDescent="0.25">
      <c r="A104" s="148" t="s">
        <v>771</v>
      </c>
      <c r="B104" s="167">
        <v>247.44</v>
      </c>
      <c r="C104" s="167">
        <v>113.4</v>
      </c>
      <c r="D104" s="167">
        <v>169.11</v>
      </c>
      <c r="E104" s="167">
        <v>81.05</v>
      </c>
      <c r="G104" s="170">
        <f>SUM(B104:E104)</f>
        <v>611</v>
      </c>
      <c r="H104" s="771">
        <f>SUM(G104:G105)</f>
        <v>1296.81</v>
      </c>
    </row>
    <row r="105" spans="1:11" ht="15.75" thickBot="1" x14ac:dyDescent="0.3">
      <c r="A105" s="148" t="s">
        <v>768</v>
      </c>
      <c r="B105" s="167">
        <v>146.99</v>
      </c>
      <c r="C105" s="167">
        <v>74.260000000000005</v>
      </c>
      <c r="D105" s="167">
        <v>146.71</v>
      </c>
      <c r="E105" s="167">
        <v>158.44999999999999</v>
      </c>
      <c r="F105" s="167">
        <v>159.4</v>
      </c>
      <c r="G105" s="170">
        <f>SUM(B105:F105)</f>
        <v>685.81000000000006</v>
      </c>
      <c r="H105" s="774"/>
    </row>
    <row r="106" spans="1:11" x14ac:dyDescent="0.25">
      <c r="A106" s="150" t="s">
        <v>269</v>
      </c>
      <c r="B106" s="165"/>
      <c r="C106" s="165"/>
      <c r="D106" s="165"/>
      <c r="E106" s="164"/>
      <c r="F106" s="164"/>
      <c r="G106" s="164"/>
      <c r="H106" s="164"/>
      <c r="I106" s="164"/>
      <c r="J106" s="165" t="s">
        <v>778</v>
      </c>
      <c r="K106" s="166" t="s">
        <v>779</v>
      </c>
    </row>
    <row r="107" spans="1:11" x14ac:dyDescent="0.25">
      <c r="A107" s="151" t="s">
        <v>771</v>
      </c>
      <c r="B107" s="167">
        <v>80.400000000000006</v>
      </c>
      <c r="C107" s="167">
        <v>101.17</v>
      </c>
      <c r="D107" s="167">
        <v>117.52</v>
      </c>
      <c r="E107" s="167">
        <v>122.53</v>
      </c>
      <c r="F107" s="167">
        <v>127.9</v>
      </c>
      <c r="G107" s="167">
        <v>132.86000000000001</v>
      </c>
      <c r="H107" s="167">
        <v>137.65</v>
      </c>
      <c r="I107" s="167">
        <v>144.1</v>
      </c>
      <c r="J107" s="170">
        <f>SUM(B107:I107)</f>
        <v>964.13</v>
      </c>
      <c r="K107" s="772">
        <f>SUM(J107:J108)</f>
        <v>1232.1199999999999</v>
      </c>
    </row>
    <row r="108" spans="1:11" ht="15.75" thickBot="1" x14ac:dyDescent="0.3">
      <c r="A108" s="152" t="s">
        <v>768</v>
      </c>
      <c r="B108" s="160">
        <v>267.99</v>
      </c>
      <c r="C108" s="160"/>
      <c r="D108" s="160"/>
      <c r="E108" s="160"/>
      <c r="F108" s="160"/>
      <c r="G108" s="160"/>
      <c r="H108" s="160"/>
      <c r="I108" s="160"/>
      <c r="J108" s="168">
        <f>SUM(B108:H108)</f>
        <v>267.99</v>
      </c>
      <c r="K108" s="773"/>
    </row>
    <row r="109" spans="1:11" x14ac:dyDescent="0.25">
      <c r="A109" s="154" t="s">
        <v>780</v>
      </c>
      <c r="B109" s="178" t="s">
        <v>777</v>
      </c>
      <c r="C109" s="178" t="s">
        <v>781</v>
      </c>
    </row>
    <row r="110" spans="1:11" x14ac:dyDescent="0.25">
      <c r="A110" s="149"/>
      <c r="B110" s="155">
        <f>SUM(H2,L6,J9,M12,G15,T18,N21,K24,J27,O30,M33,K36,N39,K42,M45,R48,J51,J54,O57,C60,X63,G66,I70,I73,AI76,J80,I83,T86,G89,M92,E95,H98,F101,H104,K107)</f>
        <v>93180.641000000003</v>
      </c>
      <c r="C110" s="155">
        <f>B110/1000</f>
        <v>93.180641000000008</v>
      </c>
    </row>
  </sheetData>
  <mergeCells count="31">
    <mergeCell ref="O57:O58"/>
    <mergeCell ref="AI76:AI78"/>
    <mergeCell ref="G15:G16"/>
    <mergeCell ref="E95:E96"/>
    <mergeCell ref="J54:J55"/>
    <mergeCell ref="J51:J52"/>
    <mergeCell ref="I83:I84"/>
    <mergeCell ref="I70:I71"/>
    <mergeCell ref="I73:I74"/>
    <mergeCell ref="G66:G68"/>
    <mergeCell ref="R48:R49"/>
    <mergeCell ref="H2:H4"/>
    <mergeCell ref="L6:L7"/>
    <mergeCell ref="M12:M13"/>
    <mergeCell ref="O30:O31"/>
    <mergeCell ref="N39:N40"/>
    <mergeCell ref="N21:N22"/>
    <mergeCell ref="K107:K108"/>
    <mergeCell ref="J9:J10"/>
    <mergeCell ref="J80:J81"/>
    <mergeCell ref="M92:M93"/>
    <mergeCell ref="M33:M34"/>
    <mergeCell ref="M45:M46"/>
    <mergeCell ref="K42:K43"/>
    <mergeCell ref="K24:K25"/>
    <mergeCell ref="H98:H99"/>
    <mergeCell ref="F101:F102"/>
    <mergeCell ref="H104:H105"/>
    <mergeCell ref="G89:G90"/>
    <mergeCell ref="X63:X64"/>
    <mergeCell ref="T86:T8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X380"/>
  <sheetViews>
    <sheetView zoomScale="90" zoomScaleNormal="90" workbookViewId="0">
      <pane ySplit="2" topLeftCell="A348" activePane="bottomLeft" state="frozen"/>
      <selection activeCell="A2" sqref="A2"/>
      <selection pane="bottomLeft" activeCell="H371" sqref="H371:H378"/>
    </sheetView>
  </sheetViews>
  <sheetFormatPr baseColWidth="10" defaultRowHeight="15" x14ac:dyDescent="0.25"/>
  <cols>
    <col min="1" max="1" width="7.140625" style="378" bestFit="1" customWidth="1"/>
    <col min="2" max="2" width="15.28515625" style="218" customWidth="1"/>
    <col min="3" max="3" width="16.28515625" style="185" customWidth="1"/>
    <col min="4" max="4" width="8.140625" style="184" customWidth="1"/>
    <col min="5" max="6" width="21" style="249" customWidth="1"/>
    <col min="7" max="7" width="54.28515625" style="186" customWidth="1"/>
    <col min="8" max="8" width="39.5703125" style="217" bestFit="1" customWidth="1"/>
    <col min="9" max="9" width="20.5703125" style="185" customWidth="1"/>
    <col min="10" max="10" width="11.42578125" style="186"/>
    <col min="11" max="11" width="19.28515625" style="208" customWidth="1"/>
    <col min="12" max="12" width="11.5703125" style="186" bestFit="1" customWidth="1"/>
    <col min="13" max="13" width="11.42578125" style="185"/>
    <col min="14" max="14" width="3.28515625" style="185" bestFit="1" customWidth="1"/>
    <col min="15" max="15" width="43.7109375" style="185" bestFit="1" customWidth="1"/>
    <col min="16" max="16" width="11.42578125" style="185"/>
    <col min="17" max="17" width="11.42578125" style="217"/>
    <col min="18" max="16384" width="11.42578125" style="185"/>
  </cols>
  <sheetData>
    <row r="1" spans="1:17" ht="12.75" customHeight="1" thickBot="1" x14ac:dyDescent="0.3">
      <c r="A1" s="792" t="s">
        <v>3</v>
      </c>
      <c r="B1" s="793"/>
      <c r="C1" s="793"/>
      <c r="D1" s="793"/>
      <c r="E1" s="793"/>
      <c r="F1" s="793"/>
      <c r="G1" s="793"/>
      <c r="H1" s="793"/>
      <c r="I1" s="794"/>
      <c r="K1" s="812" t="s">
        <v>765</v>
      </c>
      <c r="L1" s="813"/>
      <c r="N1" s="805" t="s">
        <v>821</v>
      </c>
      <c r="O1" s="806"/>
      <c r="P1" s="806"/>
      <c r="Q1" s="807"/>
    </row>
    <row r="2" spans="1:17" s="190" customFormat="1" ht="15.75" thickBot="1" x14ac:dyDescent="0.3">
      <c r="A2" s="387" t="s">
        <v>1</v>
      </c>
      <c r="B2" s="221" t="s">
        <v>9</v>
      </c>
      <c r="C2" s="221" t="s">
        <v>761</v>
      </c>
      <c r="D2" s="220" t="s">
        <v>186</v>
      </c>
      <c r="E2" s="250" t="s">
        <v>777</v>
      </c>
      <c r="F2" s="250" t="s">
        <v>814</v>
      </c>
      <c r="G2" s="221" t="s">
        <v>188</v>
      </c>
      <c r="H2" s="221" t="s">
        <v>292</v>
      </c>
      <c r="I2" s="222" t="s">
        <v>192</v>
      </c>
      <c r="K2" s="223" t="s">
        <v>3</v>
      </c>
      <c r="L2" s="224" t="s">
        <v>186</v>
      </c>
      <c r="N2" s="485" t="s">
        <v>819</v>
      </c>
      <c r="O2" s="486" t="s">
        <v>187</v>
      </c>
      <c r="P2" s="489" t="s">
        <v>823</v>
      </c>
      <c r="Q2" s="487" t="s">
        <v>781</v>
      </c>
    </row>
    <row r="3" spans="1:17" ht="15" customHeight="1" x14ac:dyDescent="0.25">
      <c r="A3" s="778">
        <v>1</v>
      </c>
      <c r="B3" s="783" t="s">
        <v>12</v>
      </c>
      <c r="C3" s="192" t="s">
        <v>191</v>
      </c>
      <c r="D3" s="180"/>
      <c r="E3" s="242"/>
      <c r="F3" s="750">
        <f>SUM(E3:E10)</f>
        <v>6812.3</v>
      </c>
      <c r="G3" s="225"/>
      <c r="H3" s="796" t="s">
        <v>356</v>
      </c>
      <c r="I3" s="786"/>
      <c r="K3" s="226" t="s">
        <v>191</v>
      </c>
      <c r="L3" s="667">
        <f>SUMIF($C$3:$C$370,"AVENIDA",$D$3:$D$370)</f>
        <v>0</v>
      </c>
      <c r="N3" s="493">
        <v>1</v>
      </c>
      <c r="O3" s="501" t="s">
        <v>12</v>
      </c>
      <c r="P3" s="495">
        <f>$F$3</f>
        <v>6812.3</v>
      </c>
      <c r="Q3" s="227">
        <f>P3/1000</f>
        <v>6.8123000000000005</v>
      </c>
    </row>
    <row r="4" spans="1:17" x14ac:dyDescent="0.25">
      <c r="A4" s="779"/>
      <c r="B4" s="784"/>
      <c r="C4" s="196" t="s">
        <v>190</v>
      </c>
      <c r="D4" s="162">
        <v>13</v>
      </c>
      <c r="E4" s="156">
        <f>'M2'!P2</f>
        <v>2692.96</v>
      </c>
      <c r="F4" s="704"/>
      <c r="G4" s="212" t="s">
        <v>272</v>
      </c>
      <c r="H4" s="797"/>
      <c r="I4" s="787"/>
      <c r="K4" s="198" t="s">
        <v>190</v>
      </c>
      <c r="L4" s="668">
        <f>SUMIF($C$3:$C$370,"CALLE",$D$3:$D$370)</f>
        <v>263</v>
      </c>
      <c r="N4" s="445">
        <v>2</v>
      </c>
      <c r="O4" s="20" t="s">
        <v>19</v>
      </c>
      <c r="P4" s="491">
        <f>$F$11</f>
        <v>1612.1100000000001</v>
      </c>
      <c r="Q4" s="496">
        <f t="shared" ref="Q4:Q49" si="0">P4/1000</f>
        <v>1.6121100000000002</v>
      </c>
    </row>
    <row r="5" spans="1:17" x14ac:dyDescent="0.25">
      <c r="A5" s="779"/>
      <c r="B5" s="784"/>
      <c r="C5" s="199" t="s">
        <v>189</v>
      </c>
      <c r="D5" s="162">
        <v>11</v>
      </c>
      <c r="E5" s="156">
        <f>'M2'!P3</f>
        <v>4119.34</v>
      </c>
      <c r="F5" s="704"/>
      <c r="G5" s="212" t="s">
        <v>273</v>
      </c>
      <c r="H5" s="797"/>
      <c r="I5" s="787"/>
      <c r="K5" s="200" t="s">
        <v>189</v>
      </c>
      <c r="L5" s="668">
        <f>SUMIF($C$3:$C$370,"CARRERA",$D$3:$D$370)</f>
        <v>206</v>
      </c>
      <c r="N5" s="445">
        <v>3</v>
      </c>
      <c r="O5" s="20" t="s">
        <v>25</v>
      </c>
      <c r="P5" s="491">
        <f>$F$19</f>
        <v>1339.24</v>
      </c>
      <c r="Q5" s="496">
        <f t="shared" si="0"/>
        <v>1.33924</v>
      </c>
    </row>
    <row r="6" spans="1:17" x14ac:dyDescent="0.25">
      <c r="A6" s="779"/>
      <c r="B6" s="784"/>
      <c r="C6" s="196" t="s">
        <v>193</v>
      </c>
      <c r="D6" s="162"/>
      <c r="E6" s="156"/>
      <c r="F6" s="704"/>
      <c r="G6" s="229"/>
      <c r="H6" s="797"/>
      <c r="I6" s="787"/>
      <c r="K6" s="198" t="s">
        <v>193</v>
      </c>
      <c r="L6" s="668">
        <f>SUMIF($C$3:$C$370,"CALLEJÓN",$D$3:$D$370)</f>
        <v>0</v>
      </c>
      <c r="N6" s="445">
        <v>4</v>
      </c>
      <c r="O6" s="20" t="s">
        <v>30</v>
      </c>
      <c r="P6" s="491">
        <f>$F$27</f>
        <v>326.70000000000005</v>
      </c>
      <c r="Q6" s="496">
        <f t="shared" si="0"/>
        <v>0.32670000000000005</v>
      </c>
    </row>
    <row r="7" spans="1:17" x14ac:dyDescent="0.25">
      <c r="A7" s="779"/>
      <c r="B7" s="784"/>
      <c r="C7" s="202" t="s">
        <v>282</v>
      </c>
      <c r="D7" s="181"/>
      <c r="E7" s="425"/>
      <c r="F7" s="704"/>
      <c r="G7" s="229"/>
      <c r="H7" s="797"/>
      <c r="I7" s="787"/>
      <c r="K7" s="198" t="s">
        <v>282</v>
      </c>
      <c r="L7" s="668">
        <f>SUMIF($C$3:$C$370,"TRANSVERSAL",$D$3:$D$370)</f>
        <v>10</v>
      </c>
      <c r="N7" s="445">
        <v>5</v>
      </c>
      <c r="O7" s="20" t="s">
        <v>37</v>
      </c>
      <c r="P7" s="491">
        <f>$F$35</f>
        <v>1621.3629999999998</v>
      </c>
      <c r="Q7" s="496">
        <f t="shared" si="0"/>
        <v>1.6213629999999999</v>
      </c>
    </row>
    <row r="8" spans="1:17" x14ac:dyDescent="0.25">
      <c r="A8" s="779"/>
      <c r="B8" s="784"/>
      <c r="C8" s="202" t="s">
        <v>243</v>
      </c>
      <c r="D8" s="181"/>
      <c r="E8" s="156"/>
      <c r="F8" s="704"/>
      <c r="G8" s="229"/>
      <c r="H8" s="797"/>
      <c r="I8" s="787"/>
      <c r="K8" s="198" t="s">
        <v>243</v>
      </c>
      <c r="L8" s="668">
        <f>SUMIF($C$3:$C$370,"DIAGONAL",$D$3:$D$370)</f>
        <v>8</v>
      </c>
      <c r="N8" s="445">
        <v>6</v>
      </c>
      <c r="O8" s="20" t="s">
        <v>44</v>
      </c>
      <c r="P8" s="491">
        <f>$F$43</f>
        <v>1719.15</v>
      </c>
      <c r="Q8" s="496">
        <f t="shared" si="0"/>
        <v>1.7191500000000002</v>
      </c>
    </row>
    <row r="9" spans="1:17" x14ac:dyDescent="0.25">
      <c r="A9" s="779"/>
      <c r="B9" s="784"/>
      <c r="C9" s="196" t="s">
        <v>200</v>
      </c>
      <c r="D9" s="162">
        <f>Base!G4</f>
        <v>63</v>
      </c>
      <c r="E9" s="156"/>
      <c r="F9" s="704"/>
      <c r="G9" s="229"/>
      <c r="H9" s="797"/>
      <c r="I9" s="787"/>
      <c r="K9" s="198" t="s">
        <v>200</v>
      </c>
      <c r="L9" s="668">
        <f>SUMIF($C$3:$C$370,"MANZANA",$D$3:$D$370)</f>
        <v>549</v>
      </c>
      <c r="N9" s="445">
        <v>7</v>
      </c>
      <c r="O9" s="20" t="s">
        <v>51</v>
      </c>
      <c r="P9" s="491">
        <f>$F$51</f>
        <v>2493.31</v>
      </c>
      <c r="Q9" s="496">
        <f t="shared" si="0"/>
        <v>2.4933100000000001</v>
      </c>
    </row>
    <row r="10" spans="1:17" ht="15.75" thickBot="1" x14ac:dyDescent="0.3">
      <c r="A10" s="795"/>
      <c r="B10" s="785"/>
      <c r="C10" s="203" t="s">
        <v>203</v>
      </c>
      <c r="D10" s="182">
        <f>Base!I4</f>
        <v>136</v>
      </c>
      <c r="E10" s="427"/>
      <c r="F10" s="751"/>
      <c r="G10" s="230"/>
      <c r="H10" s="798"/>
      <c r="I10" s="788"/>
      <c r="K10" s="205" t="s">
        <v>203</v>
      </c>
      <c r="L10" s="669">
        <f>SUMIF($C$3:$C$370,"SUMIDEROS",$D$3:$D$370)</f>
        <v>1737</v>
      </c>
      <c r="N10" s="445">
        <v>8</v>
      </c>
      <c r="O10" s="20" t="s">
        <v>58</v>
      </c>
      <c r="P10" s="491">
        <f>$F$59</f>
        <v>477.78</v>
      </c>
      <c r="Q10" s="496">
        <f t="shared" si="0"/>
        <v>0.47777999999999998</v>
      </c>
    </row>
    <row r="11" spans="1:17" ht="15" customHeight="1" x14ac:dyDescent="0.25">
      <c r="A11" s="781">
        <v>2</v>
      </c>
      <c r="B11" s="784" t="s">
        <v>19</v>
      </c>
      <c r="C11" s="206" t="s">
        <v>191</v>
      </c>
      <c r="D11" s="183"/>
      <c r="E11" s="245"/>
      <c r="F11" s="750">
        <f>SUM(E11:E18)</f>
        <v>1612.1100000000001</v>
      </c>
      <c r="G11" s="232"/>
      <c r="H11" s="796" t="s">
        <v>357</v>
      </c>
      <c r="I11" s="790"/>
      <c r="K11" s="233"/>
      <c r="N11" s="445">
        <v>9</v>
      </c>
      <c r="O11" s="20" t="s">
        <v>64</v>
      </c>
      <c r="P11" s="491">
        <f>$F$67</f>
        <v>587.14</v>
      </c>
      <c r="Q11" s="496">
        <f t="shared" si="0"/>
        <v>0.58714</v>
      </c>
    </row>
    <row r="12" spans="1:17" x14ac:dyDescent="0.25">
      <c r="A12" s="781"/>
      <c r="B12" s="784"/>
      <c r="C12" s="196" t="s">
        <v>190</v>
      </c>
      <c r="D12" s="162">
        <v>8</v>
      </c>
      <c r="E12" s="156">
        <f>'M2'!K5</f>
        <v>1074.2</v>
      </c>
      <c r="F12" s="704"/>
      <c r="G12" s="212" t="s">
        <v>275</v>
      </c>
      <c r="H12" s="799"/>
      <c r="I12" s="790"/>
      <c r="K12" s="233"/>
      <c r="N12" s="445">
        <v>10</v>
      </c>
      <c r="O12" s="20" t="s">
        <v>69</v>
      </c>
      <c r="P12" s="491">
        <f>$F$75</f>
        <v>165.43</v>
      </c>
      <c r="Q12" s="496">
        <f t="shared" si="0"/>
        <v>0.16542999999999999</v>
      </c>
    </row>
    <row r="13" spans="1:17" x14ac:dyDescent="0.25">
      <c r="A13" s="781"/>
      <c r="B13" s="784"/>
      <c r="C13" s="199" t="s">
        <v>189</v>
      </c>
      <c r="D13" s="162">
        <v>2</v>
      </c>
      <c r="E13" s="156">
        <f>'M2'!K6</f>
        <v>537.91000000000008</v>
      </c>
      <c r="F13" s="704"/>
      <c r="G13" s="212" t="s">
        <v>274</v>
      </c>
      <c r="H13" s="799"/>
      <c r="I13" s="790"/>
      <c r="K13" s="233"/>
      <c r="N13" s="445">
        <v>11</v>
      </c>
      <c r="O13" s="20" t="s">
        <v>75</v>
      </c>
      <c r="P13" s="491">
        <f>$F$83</f>
        <v>1799.5</v>
      </c>
      <c r="Q13" s="496">
        <f t="shared" si="0"/>
        <v>1.7995000000000001</v>
      </c>
    </row>
    <row r="14" spans="1:17" x14ac:dyDescent="0.25">
      <c r="A14" s="781"/>
      <c r="B14" s="784"/>
      <c r="C14" s="196" t="s">
        <v>193</v>
      </c>
      <c r="D14" s="162"/>
      <c r="E14" s="156"/>
      <c r="F14" s="704"/>
      <c r="G14" s="212"/>
      <c r="H14" s="799"/>
      <c r="I14" s="790"/>
      <c r="K14" s="233"/>
      <c r="N14" s="445">
        <v>12</v>
      </c>
      <c r="O14" s="20" t="s">
        <v>81</v>
      </c>
      <c r="P14" s="491">
        <f>$F$91</f>
        <v>1762.1999999999998</v>
      </c>
      <c r="Q14" s="496">
        <f t="shared" si="0"/>
        <v>1.7621999999999998</v>
      </c>
    </row>
    <row r="15" spans="1:17" x14ac:dyDescent="0.25">
      <c r="A15" s="781"/>
      <c r="B15" s="784"/>
      <c r="C15" s="202" t="s">
        <v>282</v>
      </c>
      <c r="D15" s="181"/>
      <c r="E15" s="243"/>
      <c r="F15" s="704"/>
      <c r="G15" s="212"/>
      <c r="H15" s="799"/>
      <c r="I15" s="790"/>
      <c r="K15" s="233"/>
      <c r="N15" s="445">
        <v>13</v>
      </c>
      <c r="O15" s="20" t="s">
        <v>87</v>
      </c>
      <c r="P15" s="491">
        <f>$F$99</f>
        <v>443.41999999999996</v>
      </c>
      <c r="Q15" s="496">
        <f t="shared" si="0"/>
        <v>0.44341999999999998</v>
      </c>
    </row>
    <row r="16" spans="1:17" x14ac:dyDescent="0.25">
      <c r="A16" s="781"/>
      <c r="B16" s="784"/>
      <c r="C16" s="202" t="s">
        <v>243</v>
      </c>
      <c r="D16" s="181"/>
      <c r="E16" s="243"/>
      <c r="F16" s="704"/>
      <c r="G16" s="212"/>
      <c r="H16" s="799"/>
      <c r="I16" s="790"/>
      <c r="N16" s="445">
        <v>14</v>
      </c>
      <c r="O16" s="20" t="s">
        <v>92</v>
      </c>
      <c r="P16" s="491">
        <f>$F$107</f>
        <v>4309.91</v>
      </c>
      <c r="Q16" s="496">
        <f t="shared" si="0"/>
        <v>4.3099099999999995</v>
      </c>
    </row>
    <row r="17" spans="1:17" x14ac:dyDescent="0.25">
      <c r="A17" s="781"/>
      <c r="B17" s="784"/>
      <c r="C17" s="196" t="s">
        <v>200</v>
      </c>
      <c r="D17" s="162">
        <f>Base!G5</f>
        <v>8</v>
      </c>
      <c r="E17" s="156"/>
      <c r="F17" s="704"/>
      <c r="G17" s="212"/>
      <c r="H17" s="799"/>
      <c r="I17" s="790"/>
      <c r="N17" s="445">
        <v>15</v>
      </c>
      <c r="O17" s="21" t="s">
        <v>97</v>
      </c>
      <c r="P17" s="491">
        <f>$F$115</f>
        <v>826.05000000000007</v>
      </c>
      <c r="Q17" s="496">
        <f t="shared" si="0"/>
        <v>0.82605000000000006</v>
      </c>
    </row>
    <row r="18" spans="1:17" ht="15.75" thickBot="1" x14ac:dyDescent="0.3">
      <c r="A18" s="781"/>
      <c r="B18" s="784"/>
      <c r="C18" s="202" t="s">
        <v>203</v>
      </c>
      <c r="D18" s="181">
        <f>Base!I5</f>
        <v>55</v>
      </c>
      <c r="E18" s="246"/>
      <c r="F18" s="751"/>
      <c r="G18" s="234"/>
      <c r="H18" s="800"/>
      <c r="I18" s="790"/>
      <c r="N18" s="445">
        <v>16</v>
      </c>
      <c r="O18" s="21" t="s">
        <v>102</v>
      </c>
      <c r="P18" s="491">
        <f>$F$123</f>
        <v>2536.7200000000003</v>
      </c>
      <c r="Q18" s="496">
        <f t="shared" si="0"/>
        <v>2.5367200000000003</v>
      </c>
    </row>
    <row r="19" spans="1:17" ht="15" customHeight="1" x14ac:dyDescent="0.25">
      <c r="A19" s="780">
        <v>3</v>
      </c>
      <c r="B19" s="783" t="s">
        <v>25</v>
      </c>
      <c r="C19" s="192" t="s">
        <v>191</v>
      </c>
      <c r="D19" s="180"/>
      <c r="E19" s="242"/>
      <c r="F19" s="750">
        <f>SUM(E19:E26)</f>
        <v>1339.24</v>
      </c>
      <c r="G19" s="225"/>
      <c r="H19" s="796" t="s">
        <v>358</v>
      </c>
      <c r="I19" s="786"/>
      <c r="N19" s="445">
        <v>17</v>
      </c>
      <c r="O19" s="21" t="s">
        <v>107</v>
      </c>
      <c r="P19" s="491">
        <f>$F$131</f>
        <v>3141.17</v>
      </c>
      <c r="Q19" s="496">
        <f t="shared" si="0"/>
        <v>3.1411700000000002</v>
      </c>
    </row>
    <row r="20" spans="1:17" x14ac:dyDescent="0.25">
      <c r="A20" s="781"/>
      <c r="B20" s="784"/>
      <c r="C20" s="196" t="s">
        <v>190</v>
      </c>
      <c r="D20" s="162">
        <v>4</v>
      </c>
      <c r="E20" s="156">
        <f>'M2'!H8</f>
        <v>652.92999999999995</v>
      </c>
      <c r="F20" s="704"/>
      <c r="G20" s="212" t="s">
        <v>276</v>
      </c>
      <c r="H20" s="799"/>
      <c r="I20" s="787"/>
      <c r="N20" s="445">
        <v>18</v>
      </c>
      <c r="O20" s="20" t="s">
        <v>112</v>
      </c>
      <c r="P20" s="491">
        <f>$F$139</f>
        <v>1945.4599999999998</v>
      </c>
      <c r="Q20" s="496">
        <f t="shared" si="0"/>
        <v>1.9454599999999997</v>
      </c>
    </row>
    <row r="21" spans="1:17" x14ac:dyDescent="0.25">
      <c r="A21" s="781"/>
      <c r="B21" s="784"/>
      <c r="C21" s="199" t="s">
        <v>189</v>
      </c>
      <c r="D21" s="162">
        <v>6</v>
      </c>
      <c r="E21" s="156">
        <f>'M2'!H9</f>
        <v>686.31000000000006</v>
      </c>
      <c r="F21" s="704"/>
      <c r="G21" s="212" t="s">
        <v>277</v>
      </c>
      <c r="H21" s="799"/>
      <c r="I21" s="787"/>
      <c r="N21" s="445">
        <v>19</v>
      </c>
      <c r="O21" s="21" t="s">
        <v>117</v>
      </c>
      <c r="P21" s="491">
        <f>$F$147</f>
        <v>4148.33</v>
      </c>
      <c r="Q21" s="496">
        <f t="shared" si="0"/>
        <v>4.1483299999999996</v>
      </c>
    </row>
    <row r="22" spans="1:17" x14ac:dyDescent="0.25">
      <c r="A22" s="781"/>
      <c r="B22" s="784"/>
      <c r="C22" s="196" t="s">
        <v>193</v>
      </c>
      <c r="D22" s="162"/>
      <c r="E22" s="156"/>
      <c r="F22" s="704"/>
      <c r="G22" s="212"/>
      <c r="H22" s="799"/>
      <c r="I22" s="787"/>
      <c r="N22" s="445">
        <v>20</v>
      </c>
      <c r="O22" s="22" t="s">
        <v>121</v>
      </c>
      <c r="P22" s="491">
        <f>$F$155</f>
        <v>2342.6600000000003</v>
      </c>
      <c r="Q22" s="496">
        <f t="shared" si="0"/>
        <v>2.3426600000000004</v>
      </c>
    </row>
    <row r="23" spans="1:17" x14ac:dyDescent="0.25">
      <c r="A23" s="781"/>
      <c r="B23" s="784"/>
      <c r="C23" s="202" t="s">
        <v>282</v>
      </c>
      <c r="D23" s="181"/>
      <c r="E23" s="243"/>
      <c r="F23" s="704"/>
      <c r="G23" s="235"/>
      <c r="H23" s="799"/>
      <c r="I23" s="787"/>
      <c r="N23" s="445">
        <v>21</v>
      </c>
      <c r="O23" s="21" t="s">
        <v>124</v>
      </c>
      <c r="P23" s="491">
        <f>$F$163</f>
        <v>1142.8000000000002</v>
      </c>
      <c r="Q23" s="496">
        <f t="shared" si="0"/>
        <v>1.1428000000000003</v>
      </c>
    </row>
    <row r="24" spans="1:17" x14ac:dyDescent="0.25">
      <c r="A24" s="781"/>
      <c r="B24" s="784"/>
      <c r="C24" s="202" t="s">
        <v>243</v>
      </c>
      <c r="D24" s="181"/>
      <c r="E24" s="243"/>
      <c r="F24" s="704"/>
      <c r="G24" s="235"/>
      <c r="H24" s="799"/>
      <c r="I24" s="787"/>
      <c r="N24" s="445">
        <v>22</v>
      </c>
      <c r="O24" s="21" t="s">
        <v>127</v>
      </c>
      <c r="P24" s="491">
        <f>$F$171</f>
        <v>3809.13</v>
      </c>
      <c r="Q24" s="496">
        <f t="shared" si="0"/>
        <v>3.8091300000000001</v>
      </c>
    </row>
    <row r="25" spans="1:17" x14ac:dyDescent="0.25">
      <c r="A25" s="781"/>
      <c r="B25" s="784"/>
      <c r="C25" s="196" t="s">
        <v>200</v>
      </c>
      <c r="D25" s="162">
        <f>Base!G6</f>
        <v>8</v>
      </c>
      <c r="E25" s="243"/>
      <c r="F25" s="704"/>
      <c r="G25" s="235"/>
      <c r="H25" s="799"/>
      <c r="I25" s="787"/>
      <c r="N25" s="445">
        <v>23</v>
      </c>
      <c r="O25" s="21" t="s">
        <v>130</v>
      </c>
      <c r="P25" s="491">
        <f>$F$179</f>
        <v>1861.66</v>
      </c>
      <c r="Q25" s="496">
        <f t="shared" si="0"/>
        <v>1.8616600000000001</v>
      </c>
    </row>
    <row r="26" spans="1:17" ht="15.75" thickBot="1" x14ac:dyDescent="0.3">
      <c r="A26" s="782"/>
      <c r="B26" s="785"/>
      <c r="C26" s="203" t="s">
        <v>201</v>
      </c>
      <c r="D26" s="182">
        <f>Base!I6</f>
        <v>56</v>
      </c>
      <c r="E26" s="247"/>
      <c r="F26" s="751"/>
      <c r="G26" s="236"/>
      <c r="H26" s="800"/>
      <c r="I26" s="788"/>
      <c r="N26" s="445">
        <v>24</v>
      </c>
      <c r="O26" s="21" t="s">
        <v>133</v>
      </c>
      <c r="P26" s="491">
        <f>$F$187</f>
        <v>2001.29</v>
      </c>
      <c r="Q26" s="496">
        <f t="shared" si="0"/>
        <v>2.00129</v>
      </c>
    </row>
    <row r="27" spans="1:17" ht="15" customHeight="1" x14ac:dyDescent="0.25">
      <c r="A27" s="780">
        <v>4</v>
      </c>
      <c r="B27" s="783" t="s">
        <v>30</v>
      </c>
      <c r="C27" s="192" t="s">
        <v>191</v>
      </c>
      <c r="D27" s="180"/>
      <c r="E27" s="242"/>
      <c r="F27" s="750">
        <f>SUM(E27:E34)</f>
        <v>326.70000000000005</v>
      </c>
      <c r="G27" s="225"/>
      <c r="H27" s="796" t="s">
        <v>359</v>
      </c>
      <c r="I27" s="789"/>
      <c r="N27" s="445">
        <v>25</v>
      </c>
      <c r="O27" s="21" t="s">
        <v>136</v>
      </c>
      <c r="P27" s="491">
        <f>$F$195</f>
        <v>5037.8999999999996</v>
      </c>
      <c r="Q27" s="496">
        <f t="shared" si="0"/>
        <v>5.0378999999999996</v>
      </c>
    </row>
    <row r="28" spans="1:17" x14ac:dyDescent="0.25">
      <c r="A28" s="781"/>
      <c r="B28" s="784"/>
      <c r="C28" s="196" t="s">
        <v>190</v>
      </c>
      <c r="D28" s="162">
        <v>1</v>
      </c>
      <c r="E28" s="156">
        <f>'M2'!E11</f>
        <v>277.97000000000003</v>
      </c>
      <c r="F28" s="704"/>
      <c r="G28" s="212"/>
      <c r="H28" s="799"/>
      <c r="I28" s="790"/>
      <c r="N28" s="445">
        <v>26</v>
      </c>
      <c r="O28" s="21" t="s">
        <v>139</v>
      </c>
      <c r="P28" s="491">
        <f>$F$203</f>
        <v>1495.02</v>
      </c>
      <c r="Q28" s="496">
        <f t="shared" si="0"/>
        <v>1.49502</v>
      </c>
    </row>
    <row r="29" spans="1:17" x14ac:dyDescent="0.25">
      <c r="A29" s="781"/>
      <c r="B29" s="784"/>
      <c r="C29" s="199" t="s">
        <v>189</v>
      </c>
      <c r="D29" s="162">
        <v>3</v>
      </c>
      <c r="E29" s="156">
        <f>'M2'!E12</f>
        <v>48.73</v>
      </c>
      <c r="F29" s="704"/>
      <c r="G29" s="212" t="s">
        <v>787</v>
      </c>
      <c r="H29" s="799"/>
      <c r="I29" s="790"/>
      <c r="N29" s="445">
        <v>27</v>
      </c>
      <c r="O29" s="21" t="s">
        <v>142</v>
      </c>
      <c r="P29" s="491">
        <f>$F$211</f>
        <v>3865.9699999999993</v>
      </c>
      <c r="Q29" s="496">
        <f t="shared" si="0"/>
        <v>3.8659699999999995</v>
      </c>
    </row>
    <row r="30" spans="1:17" x14ac:dyDescent="0.25">
      <c r="A30" s="781"/>
      <c r="B30" s="784"/>
      <c r="C30" s="196" t="s">
        <v>193</v>
      </c>
      <c r="D30" s="162"/>
      <c r="E30" s="156"/>
      <c r="F30" s="704"/>
      <c r="G30" s="212"/>
      <c r="H30" s="799"/>
      <c r="I30" s="790"/>
      <c r="N30" s="445">
        <v>28</v>
      </c>
      <c r="O30" s="21" t="s">
        <v>145</v>
      </c>
      <c r="P30" s="491">
        <f>$F$219</f>
        <v>401.57</v>
      </c>
      <c r="Q30" s="496">
        <f t="shared" si="0"/>
        <v>0.40156999999999998</v>
      </c>
    </row>
    <row r="31" spans="1:17" x14ac:dyDescent="0.25">
      <c r="A31" s="781"/>
      <c r="B31" s="784"/>
      <c r="C31" s="202" t="s">
        <v>282</v>
      </c>
      <c r="D31" s="181"/>
      <c r="E31" s="243"/>
      <c r="F31" s="704"/>
      <c r="G31" s="235"/>
      <c r="H31" s="799"/>
      <c r="I31" s="790"/>
      <c r="N31" s="445">
        <v>29</v>
      </c>
      <c r="O31" s="21" t="s">
        <v>148</v>
      </c>
      <c r="P31" s="491">
        <f>$F$227</f>
        <v>180.3</v>
      </c>
      <c r="Q31" s="496">
        <f t="shared" si="0"/>
        <v>0.18030000000000002</v>
      </c>
    </row>
    <row r="32" spans="1:17" x14ac:dyDescent="0.25">
      <c r="A32" s="781"/>
      <c r="B32" s="784"/>
      <c r="C32" s="202" t="s">
        <v>243</v>
      </c>
      <c r="D32" s="181"/>
      <c r="E32" s="243"/>
      <c r="F32" s="704"/>
      <c r="G32" s="235"/>
      <c r="H32" s="799"/>
      <c r="I32" s="790"/>
      <c r="N32" s="445">
        <v>30</v>
      </c>
      <c r="O32" s="21" t="s">
        <v>151</v>
      </c>
      <c r="P32" s="491">
        <f>$F$235</f>
        <v>9195.1799999999985</v>
      </c>
      <c r="Q32" s="496">
        <f t="shared" si="0"/>
        <v>9.1951799999999988</v>
      </c>
    </row>
    <row r="33" spans="1:17" x14ac:dyDescent="0.25">
      <c r="A33" s="781"/>
      <c r="B33" s="784"/>
      <c r="C33" s="196" t="s">
        <v>200</v>
      </c>
      <c r="D33" s="162">
        <f>Base!G7</f>
        <v>2</v>
      </c>
      <c r="E33" s="243"/>
      <c r="F33" s="704"/>
      <c r="G33" s="235"/>
      <c r="H33" s="799"/>
      <c r="I33" s="790"/>
      <c r="N33" s="445">
        <v>31</v>
      </c>
      <c r="O33" s="21" t="s">
        <v>154</v>
      </c>
      <c r="P33" s="491">
        <f>$F$243</f>
        <v>86.44</v>
      </c>
      <c r="Q33" s="496">
        <f t="shared" si="0"/>
        <v>8.6440000000000003E-2</v>
      </c>
    </row>
    <row r="34" spans="1:17" ht="15.75" thickBot="1" x14ac:dyDescent="0.3">
      <c r="A34" s="782"/>
      <c r="B34" s="785"/>
      <c r="C34" s="203" t="s">
        <v>203</v>
      </c>
      <c r="D34" s="182">
        <f>Base!I7</f>
        <v>16</v>
      </c>
      <c r="E34" s="247"/>
      <c r="F34" s="751"/>
      <c r="G34" s="236"/>
      <c r="H34" s="800"/>
      <c r="I34" s="791"/>
      <c r="N34" s="445">
        <v>32</v>
      </c>
      <c r="O34" s="21" t="s">
        <v>157</v>
      </c>
      <c r="P34" s="491">
        <f>$F$251</f>
        <v>622.24</v>
      </c>
      <c r="Q34" s="496">
        <f t="shared" si="0"/>
        <v>0.62224000000000002</v>
      </c>
    </row>
    <row r="35" spans="1:17" x14ac:dyDescent="0.25">
      <c r="A35" s="778">
        <v>5</v>
      </c>
      <c r="B35" s="783" t="s">
        <v>37</v>
      </c>
      <c r="C35" s="192" t="s">
        <v>191</v>
      </c>
      <c r="D35" s="180"/>
      <c r="E35" s="242"/>
      <c r="F35" s="750">
        <f>SUM(E35:E42)</f>
        <v>1621.3629999999998</v>
      </c>
      <c r="G35" s="225"/>
      <c r="H35" s="796" t="s">
        <v>370</v>
      </c>
      <c r="I35" s="789"/>
      <c r="N35" s="445">
        <v>33</v>
      </c>
      <c r="O35" s="21" t="s">
        <v>160</v>
      </c>
      <c r="P35" s="491">
        <f>$F$259</f>
        <v>0</v>
      </c>
      <c r="Q35" s="496">
        <f t="shared" si="0"/>
        <v>0</v>
      </c>
    </row>
    <row r="36" spans="1:17" x14ac:dyDescent="0.25">
      <c r="A36" s="779"/>
      <c r="B36" s="784"/>
      <c r="C36" s="196" t="s">
        <v>190</v>
      </c>
      <c r="D36" s="162">
        <v>3</v>
      </c>
      <c r="E36" s="156">
        <f>'M2'!F14</f>
        <v>743.26300000000003</v>
      </c>
      <c r="F36" s="704"/>
      <c r="G36" s="212" t="s">
        <v>278</v>
      </c>
      <c r="H36" s="799"/>
      <c r="I36" s="790"/>
      <c r="N36" s="445">
        <v>34</v>
      </c>
      <c r="O36" s="21" t="s">
        <v>163</v>
      </c>
      <c r="P36" s="491">
        <f>$F$267</f>
        <v>1415.0299999999997</v>
      </c>
      <c r="Q36" s="496">
        <f t="shared" si="0"/>
        <v>1.4150299999999998</v>
      </c>
    </row>
    <row r="37" spans="1:17" x14ac:dyDescent="0.25">
      <c r="A37" s="779"/>
      <c r="B37" s="784"/>
      <c r="C37" s="199" t="s">
        <v>189</v>
      </c>
      <c r="D37" s="162">
        <v>3</v>
      </c>
      <c r="E37" s="156">
        <f>'M2'!F15</f>
        <v>878.09999999999991</v>
      </c>
      <c r="F37" s="704"/>
      <c r="G37" s="212" t="s">
        <v>788</v>
      </c>
      <c r="H37" s="799"/>
      <c r="I37" s="790"/>
      <c r="N37" s="445">
        <v>35</v>
      </c>
      <c r="O37" s="21" t="s">
        <v>165</v>
      </c>
      <c r="P37" s="491">
        <f>$F$275</f>
        <v>292.98</v>
      </c>
      <c r="Q37" s="496">
        <f t="shared" si="0"/>
        <v>0.29298000000000002</v>
      </c>
    </row>
    <row r="38" spans="1:17" x14ac:dyDescent="0.25">
      <c r="A38" s="779"/>
      <c r="B38" s="784"/>
      <c r="C38" s="196" t="s">
        <v>193</v>
      </c>
      <c r="D38" s="162"/>
      <c r="E38" s="156"/>
      <c r="F38" s="704"/>
      <c r="G38" s="212"/>
      <c r="H38" s="799"/>
      <c r="I38" s="790"/>
      <c r="N38" s="445">
        <v>36</v>
      </c>
      <c r="O38" s="21" t="s">
        <v>167</v>
      </c>
      <c r="P38" s="491">
        <f>$F$283</f>
        <v>364.08</v>
      </c>
      <c r="Q38" s="496">
        <f t="shared" si="0"/>
        <v>0.36407999999999996</v>
      </c>
    </row>
    <row r="39" spans="1:17" x14ac:dyDescent="0.25">
      <c r="A39" s="779"/>
      <c r="B39" s="784"/>
      <c r="C39" s="202" t="s">
        <v>282</v>
      </c>
      <c r="D39" s="181"/>
      <c r="E39" s="243"/>
      <c r="F39" s="704"/>
      <c r="G39" s="235"/>
      <c r="H39" s="799"/>
      <c r="I39" s="790"/>
      <c r="N39" s="445">
        <v>37</v>
      </c>
      <c r="O39" s="21" t="s">
        <v>169</v>
      </c>
      <c r="P39" s="491">
        <f>$F$291</f>
        <v>285.32</v>
      </c>
      <c r="Q39" s="496">
        <f t="shared" si="0"/>
        <v>0.28532000000000002</v>
      </c>
    </row>
    <row r="40" spans="1:17" x14ac:dyDescent="0.25">
      <c r="A40" s="779"/>
      <c r="B40" s="784"/>
      <c r="C40" s="202" t="s">
        <v>243</v>
      </c>
      <c r="D40" s="181"/>
      <c r="E40" s="243"/>
      <c r="F40" s="704"/>
      <c r="G40" s="235"/>
      <c r="H40" s="799"/>
      <c r="I40" s="790"/>
      <c r="N40" s="445">
        <v>38</v>
      </c>
      <c r="O40" s="21" t="s">
        <v>171</v>
      </c>
      <c r="P40" s="491">
        <f>$F$299</f>
        <v>491.87</v>
      </c>
      <c r="Q40" s="496">
        <f t="shared" si="0"/>
        <v>0.49187000000000003</v>
      </c>
    </row>
    <row r="41" spans="1:17" x14ac:dyDescent="0.25">
      <c r="A41" s="779"/>
      <c r="B41" s="784"/>
      <c r="C41" s="196" t="s">
        <v>200</v>
      </c>
      <c r="D41" s="162">
        <f>Base!G8</f>
        <v>3</v>
      </c>
      <c r="E41" s="243"/>
      <c r="F41" s="704"/>
      <c r="G41" s="235"/>
      <c r="H41" s="799"/>
      <c r="I41" s="790"/>
      <c r="N41" s="445">
        <v>39</v>
      </c>
      <c r="O41" s="21" t="s">
        <v>173</v>
      </c>
      <c r="P41" s="491">
        <f>$F$307</f>
        <v>988.3599999999999</v>
      </c>
      <c r="Q41" s="496">
        <f t="shared" si="0"/>
        <v>0.98835999999999991</v>
      </c>
    </row>
    <row r="42" spans="1:17" ht="15.75" thickBot="1" x14ac:dyDescent="0.3">
      <c r="A42" s="779"/>
      <c r="B42" s="785"/>
      <c r="C42" s="203" t="s">
        <v>203</v>
      </c>
      <c r="D42" s="182">
        <f>Base!I8</f>
        <v>8</v>
      </c>
      <c r="E42" s="247"/>
      <c r="F42" s="751"/>
      <c r="G42" s="236"/>
      <c r="H42" s="800"/>
      <c r="I42" s="791"/>
      <c r="N42" s="445">
        <v>40</v>
      </c>
      <c r="O42" s="21" t="s">
        <v>175</v>
      </c>
      <c r="P42" s="491">
        <f>$F$315</f>
        <v>372.91999999999996</v>
      </c>
      <c r="Q42" s="496">
        <f t="shared" si="0"/>
        <v>0.37291999999999997</v>
      </c>
    </row>
    <row r="43" spans="1:17" x14ac:dyDescent="0.25">
      <c r="A43" s="778">
        <v>6</v>
      </c>
      <c r="B43" s="783" t="s">
        <v>44</v>
      </c>
      <c r="C43" s="192" t="s">
        <v>191</v>
      </c>
      <c r="D43" s="180"/>
      <c r="E43" s="242"/>
      <c r="F43" s="750">
        <f t="shared" ref="F43" si="1">SUM(E43:E50)</f>
        <v>1719.15</v>
      </c>
      <c r="G43" s="225"/>
      <c r="H43" s="796" t="s">
        <v>360</v>
      </c>
      <c r="I43" s="789"/>
      <c r="N43" s="445">
        <v>41</v>
      </c>
      <c r="O43" s="21" t="s">
        <v>177</v>
      </c>
      <c r="P43" s="491">
        <f>$F$323</f>
        <v>524.52</v>
      </c>
      <c r="Q43" s="496">
        <f t="shared" si="0"/>
        <v>0.52451999999999999</v>
      </c>
    </row>
    <row r="44" spans="1:17" x14ac:dyDescent="0.25">
      <c r="A44" s="779"/>
      <c r="B44" s="784"/>
      <c r="C44" s="196" t="s">
        <v>190</v>
      </c>
      <c r="D44" s="162">
        <v>10</v>
      </c>
      <c r="E44" s="156">
        <f>'M2'!F17</f>
        <v>768.15000000000009</v>
      </c>
      <c r="F44" s="704"/>
      <c r="G44" s="212" t="s">
        <v>279</v>
      </c>
      <c r="H44" s="799"/>
      <c r="I44" s="790"/>
      <c r="N44" s="445">
        <v>42</v>
      </c>
      <c r="O44" s="21" t="s">
        <v>179</v>
      </c>
      <c r="P44" s="491">
        <f>$F$331</f>
        <v>0</v>
      </c>
      <c r="Q44" s="496">
        <f t="shared" si="0"/>
        <v>0</v>
      </c>
    </row>
    <row r="45" spans="1:17" x14ac:dyDescent="0.25">
      <c r="A45" s="779"/>
      <c r="B45" s="784"/>
      <c r="C45" s="199" t="s">
        <v>189</v>
      </c>
      <c r="D45" s="162">
        <v>4</v>
      </c>
      <c r="E45" s="156">
        <f>'M2'!F18</f>
        <v>951</v>
      </c>
      <c r="F45" s="704"/>
      <c r="G45" s="212" t="s">
        <v>280</v>
      </c>
      <c r="H45" s="799"/>
      <c r="I45" s="790"/>
      <c r="N45" s="445">
        <v>43</v>
      </c>
      <c r="O45" s="21" t="s">
        <v>182</v>
      </c>
      <c r="P45" s="491">
        <f>$F$339</f>
        <v>7634.2199999999993</v>
      </c>
      <c r="Q45" s="496">
        <f t="shared" si="0"/>
        <v>7.6342199999999991</v>
      </c>
    </row>
    <row r="46" spans="1:17" x14ac:dyDescent="0.25">
      <c r="A46" s="779"/>
      <c r="B46" s="784"/>
      <c r="C46" s="196" t="s">
        <v>193</v>
      </c>
      <c r="D46" s="162"/>
      <c r="E46" s="156"/>
      <c r="F46" s="704"/>
      <c r="G46" s="212"/>
      <c r="H46" s="799"/>
      <c r="I46" s="790"/>
      <c r="N46" s="446">
        <v>44</v>
      </c>
      <c r="O46" s="21" t="s">
        <v>183</v>
      </c>
      <c r="P46" s="491">
        <f>$F$347</f>
        <v>3866.76</v>
      </c>
      <c r="Q46" s="496">
        <f t="shared" si="0"/>
        <v>3.8667600000000002</v>
      </c>
    </row>
    <row r="47" spans="1:17" x14ac:dyDescent="0.25">
      <c r="A47" s="779"/>
      <c r="B47" s="784"/>
      <c r="C47" s="202" t="s">
        <v>282</v>
      </c>
      <c r="D47" s="181">
        <v>1</v>
      </c>
      <c r="E47" s="243"/>
      <c r="F47" s="704"/>
      <c r="G47" s="235"/>
      <c r="H47" s="799"/>
      <c r="I47" s="790"/>
      <c r="N47" s="446">
        <v>45</v>
      </c>
      <c r="O47" s="21" t="s">
        <v>185</v>
      </c>
      <c r="P47" s="491">
        <f>$F$355</f>
        <v>3901.0600000000004</v>
      </c>
      <c r="Q47" s="496">
        <f t="shared" si="0"/>
        <v>3.9010600000000002</v>
      </c>
    </row>
    <row r="48" spans="1:17" x14ac:dyDescent="0.25">
      <c r="A48" s="779"/>
      <c r="B48" s="784"/>
      <c r="C48" s="202" t="s">
        <v>243</v>
      </c>
      <c r="D48" s="181"/>
      <c r="E48" s="243"/>
      <c r="F48" s="704"/>
      <c r="G48" s="235"/>
      <c r="H48" s="799"/>
      <c r="I48" s="790"/>
      <c r="N48" s="446">
        <v>46</v>
      </c>
      <c r="O48" s="6" t="s">
        <v>380</v>
      </c>
      <c r="P48" s="491">
        <f>$F$363</f>
        <v>2283.4900000000002</v>
      </c>
      <c r="Q48" s="496">
        <f t="shared" si="0"/>
        <v>2.28349</v>
      </c>
    </row>
    <row r="49" spans="1:17" ht="15.75" thickBot="1" x14ac:dyDescent="0.3">
      <c r="A49" s="779"/>
      <c r="B49" s="784"/>
      <c r="C49" s="196" t="s">
        <v>200</v>
      </c>
      <c r="D49" s="162">
        <f>Base!G9</f>
        <v>27</v>
      </c>
      <c r="E49" s="243"/>
      <c r="F49" s="704"/>
      <c r="G49" s="235"/>
      <c r="H49" s="799"/>
      <c r="I49" s="790"/>
      <c r="N49" s="497">
        <v>47</v>
      </c>
      <c r="O49" s="498" t="s">
        <v>184</v>
      </c>
      <c r="P49" s="499">
        <f>$F$371</f>
        <v>1985.7600000000002</v>
      </c>
      <c r="Q49" s="500">
        <f t="shared" si="0"/>
        <v>1.9857600000000002</v>
      </c>
    </row>
    <row r="50" spans="1:17" ht="15.75" thickBot="1" x14ac:dyDescent="0.3">
      <c r="A50" s="779"/>
      <c r="B50" s="785"/>
      <c r="C50" s="203" t="s">
        <v>203</v>
      </c>
      <c r="D50" s="182">
        <f>Base!I9</f>
        <v>66</v>
      </c>
      <c r="E50" s="247"/>
      <c r="F50" s="751"/>
      <c r="G50" s="236"/>
      <c r="H50" s="800"/>
      <c r="I50" s="791"/>
      <c r="P50" s="434">
        <f>SUM(P3:P49)</f>
        <v>94515.813000000009</v>
      </c>
      <c r="Q50" s="441">
        <f>SUM(Q3:Q49)</f>
        <v>94.515812999999994</v>
      </c>
    </row>
    <row r="51" spans="1:17" x14ac:dyDescent="0.25">
      <c r="A51" s="778">
        <v>7</v>
      </c>
      <c r="B51" s="783" t="s">
        <v>51</v>
      </c>
      <c r="C51" s="192" t="s">
        <v>191</v>
      </c>
      <c r="D51" s="180"/>
      <c r="E51" s="242"/>
      <c r="F51" s="750">
        <f t="shared" ref="F51" si="2">SUM(E51:E58)</f>
        <v>2493.31</v>
      </c>
      <c r="G51" s="225"/>
      <c r="H51" s="796" t="s">
        <v>361</v>
      </c>
      <c r="I51" s="789"/>
    </row>
    <row r="52" spans="1:17" x14ac:dyDescent="0.25">
      <c r="A52" s="779"/>
      <c r="B52" s="784"/>
      <c r="C52" s="196" t="s">
        <v>190</v>
      </c>
      <c r="D52" s="162"/>
      <c r="E52" s="156">
        <f>'M2'!H20</f>
        <v>1598.22</v>
      </c>
      <c r="F52" s="704"/>
      <c r="G52" s="212" t="s">
        <v>362</v>
      </c>
      <c r="H52" s="799"/>
      <c r="I52" s="790"/>
    </row>
    <row r="53" spans="1:17" x14ac:dyDescent="0.25">
      <c r="A53" s="779"/>
      <c r="B53" s="784"/>
      <c r="C53" s="199" t="s">
        <v>189</v>
      </c>
      <c r="D53" s="162"/>
      <c r="E53" s="156">
        <f>'M2'!H21</f>
        <v>895.09</v>
      </c>
      <c r="F53" s="704"/>
      <c r="G53" s="212" t="s">
        <v>281</v>
      </c>
      <c r="H53" s="799"/>
      <c r="I53" s="790"/>
    </row>
    <row r="54" spans="1:17" x14ac:dyDescent="0.25">
      <c r="A54" s="779"/>
      <c r="B54" s="784"/>
      <c r="C54" s="196" t="s">
        <v>193</v>
      </c>
      <c r="D54" s="162"/>
      <c r="E54" s="156"/>
      <c r="F54" s="704"/>
      <c r="G54" s="212"/>
      <c r="H54" s="799"/>
      <c r="I54" s="790"/>
    </row>
    <row r="55" spans="1:17" x14ac:dyDescent="0.25">
      <c r="A55" s="779"/>
      <c r="B55" s="784"/>
      <c r="C55" s="202" t="s">
        <v>282</v>
      </c>
      <c r="D55" s="181">
        <v>1</v>
      </c>
      <c r="E55" s="243"/>
      <c r="F55" s="704"/>
      <c r="G55" s="235">
        <v>39</v>
      </c>
      <c r="H55" s="799"/>
      <c r="I55" s="790"/>
    </row>
    <row r="56" spans="1:17" x14ac:dyDescent="0.25">
      <c r="A56" s="779"/>
      <c r="B56" s="784"/>
      <c r="C56" s="202" t="s">
        <v>243</v>
      </c>
      <c r="D56" s="181"/>
      <c r="E56" s="243"/>
      <c r="F56" s="704"/>
      <c r="G56" s="235"/>
      <c r="H56" s="799"/>
      <c r="I56" s="790"/>
    </row>
    <row r="57" spans="1:17" x14ac:dyDescent="0.25">
      <c r="A57" s="779"/>
      <c r="B57" s="784"/>
      <c r="C57" s="196" t="s">
        <v>200</v>
      </c>
      <c r="D57" s="162">
        <f>Base!G10</f>
        <v>36</v>
      </c>
      <c r="E57" s="243"/>
      <c r="F57" s="704"/>
      <c r="G57" s="235"/>
      <c r="H57" s="799"/>
      <c r="I57" s="790"/>
    </row>
    <row r="58" spans="1:17" ht="15.75" thickBot="1" x14ac:dyDescent="0.3">
      <c r="A58" s="779"/>
      <c r="B58" s="785"/>
      <c r="C58" s="203" t="s">
        <v>203</v>
      </c>
      <c r="D58" s="182">
        <f>Base!I10</f>
        <v>71</v>
      </c>
      <c r="E58" s="247"/>
      <c r="F58" s="751"/>
      <c r="G58" s="236"/>
      <c r="H58" s="800"/>
      <c r="I58" s="791"/>
    </row>
    <row r="59" spans="1:17" x14ac:dyDescent="0.25">
      <c r="A59" s="778">
        <v>8</v>
      </c>
      <c r="B59" s="783" t="s">
        <v>58</v>
      </c>
      <c r="C59" s="192" t="s">
        <v>191</v>
      </c>
      <c r="D59" s="180"/>
      <c r="E59" s="242"/>
      <c r="F59" s="750">
        <f t="shared" ref="F59" si="3">SUM(E59:E66)</f>
        <v>477.78</v>
      </c>
      <c r="G59" s="225"/>
      <c r="H59" s="796" t="s">
        <v>364</v>
      </c>
      <c r="I59" s="789"/>
    </row>
    <row r="60" spans="1:17" x14ac:dyDescent="0.25">
      <c r="A60" s="779"/>
      <c r="B60" s="784"/>
      <c r="C60" s="196" t="s">
        <v>190</v>
      </c>
      <c r="D60" s="162">
        <v>1</v>
      </c>
      <c r="E60" s="156">
        <f>'M2'!D23</f>
        <v>156.44999999999999</v>
      </c>
      <c r="F60" s="704"/>
      <c r="G60" s="212" t="s">
        <v>363</v>
      </c>
      <c r="H60" s="799"/>
      <c r="I60" s="790"/>
    </row>
    <row r="61" spans="1:17" x14ac:dyDescent="0.25">
      <c r="A61" s="779"/>
      <c r="B61" s="784"/>
      <c r="C61" s="199" t="s">
        <v>189</v>
      </c>
      <c r="D61" s="162">
        <v>1</v>
      </c>
      <c r="E61" s="156">
        <f>'M2'!D24</f>
        <v>321.33</v>
      </c>
      <c r="F61" s="704"/>
      <c r="G61" s="212">
        <v>42</v>
      </c>
      <c r="H61" s="799"/>
      <c r="I61" s="790"/>
    </row>
    <row r="62" spans="1:17" x14ac:dyDescent="0.25">
      <c r="A62" s="779"/>
      <c r="B62" s="784"/>
      <c r="C62" s="196" t="s">
        <v>193</v>
      </c>
      <c r="D62" s="162"/>
      <c r="E62" s="156"/>
      <c r="F62" s="704"/>
      <c r="G62" s="212"/>
      <c r="H62" s="799"/>
      <c r="I62" s="790"/>
    </row>
    <row r="63" spans="1:17" x14ac:dyDescent="0.25">
      <c r="A63" s="779"/>
      <c r="B63" s="784"/>
      <c r="C63" s="202" t="s">
        <v>282</v>
      </c>
      <c r="D63" s="181">
        <v>1</v>
      </c>
      <c r="E63" s="243"/>
      <c r="F63" s="704"/>
      <c r="G63" s="235">
        <v>39</v>
      </c>
      <c r="H63" s="799"/>
      <c r="I63" s="790"/>
    </row>
    <row r="64" spans="1:17" x14ac:dyDescent="0.25">
      <c r="A64" s="779"/>
      <c r="B64" s="784"/>
      <c r="C64" s="202" t="s">
        <v>243</v>
      </c>
      <c r="D64" s="181"/>
      <c r="E64" s="243"/>
      <c r="F64" s="704"/>
      <c r="G64" s="235"/>
      <c r="H64" s="799"/>
      <c r="I64" s="790"/>
    </row>
    <row r="65" spans="1:17" x14ac:dyDescent="0.25">
      <c r="A65" s="779"/>
      <c r="B65" s="784"/>
      <c r="C65" s="196" t="s">
        <v>200</v>
      </c>
      <c r="D65" s="162">
        <f>Base!G11</f>
        <v>3</v>
      </c>
      <c r="E65" s="243"/>
      <c r="F65" s="704"/>
      <c r="G65" s="235"/>
      <c r="H65" s="799"/>
      <c r="I65" s="790"/>
    </row>
    <row r="66" spans="1:17" ht="15.75" thickBot="1" x14ac:dyDescent="0.3">
      <c r="A66" s="779"/>
      <c r="B66" s="785"/>
      <c r="C66" s="203" t="s">
        <v>203</v>
      </c>
      <c r="D66" s="182">
        <f>Base!I11</f>
        <v>10</v>
      </c>
      <c r="E66" s="247"/>
      <c r="F66" s="751"/>
      <c r="G66" s="236"/>
      <c r="H66" s="800"/>
      <c r="I66" s="791"/>
    </row>
    <row r="67" spans="1:17" x14ac:dyDescent="0.25">
      <c r="A67" s="778">
        <v>9</v>
      </c>
      <c r="B67" s="783" t="s">
        <v>64</v>
      </c>
      <c r="C67" s="192" t="s">
        <v>191</v>
      </c>
      <c r="D67" s="180"/>
      <c r="E67" s="242"/>
      <c r="F67" s="750">
        <f t="shared" ref="F67" si="4">SUM(E67:E74)</f>
        <v>587.14</v>
      </c>
      <c r="G67" s="225"/>
      <c r="H67" s="796" t="s">
        <v>365</v>
      </c>
      <c r="I67" s="789"/>
    </row>
    <row r="68" spans="1:17" x14ac:dyDescent="0.25">
      <c r="A68" s="779"/>
      <c r="B68" s="784"/>
      <c r="C68" s="196" t="s">
        <v>190</v>
      </c>
      <c r="D68" s="162">
        <v>2</v>
      </c>
      <c r="E68" s="156">
        <f>'M2'!D26</f>
        <v>357.40999999999997</v>
      </c>
      <c r="F68" s="704"/>
      <c r="G68" s="212" t="s">
        <v>283</v>
      </c>
      <c r="H68" s="799"/>
      <c r="I68" s="790"/>
    </row>
    <row r="69" spans="1:17" x14ac:dyDescent="0.25">
      <c r="A69" s="779"/>
      <c r="B69" s="784"/>
      <c r="C69" s="199" t="s">
        <v>189</v>
      </c>
      <c r="D69" s="162">
        <v>1</v>
      </c>
      <c r="E69" s="156">
        <f>'M2'!D27</f>
        <v>229.73</v>
      </c>
      <c r="F69" s="704"/>
      <c r="G69" s="212">
        <v>39</v>
      </c>
      <c r="H69" s="799"/>
      <c r="I69" s="790"/>
    </row>
    <row r="70" spans="1:17" x14ac:dyDescent="0.25">
      <c r="A70" s="779"/>
      <c r="B70" s="784"/>
      <c r="C70" s="196" t="s">
        <v>193</v>
      </c>
      <c r="D70" s="162"/>
      <c r="E70" s="156"/>
      <c r="F70" s="704"/>
      <c r="G70" s="212"/>
      <c r="H70" s="799"/>
      <c r="I70" s="790"/>
    </row>
    <row r="71" spans="1:17" x14ac:dyDescent="0.25">
      <c r="A71" s="779"/>
      <c r="B71" s="784"/>
      <c r="C71" s="202" t="s">
        <v>282</v>
      </c>
      <c r="D71" s="181"/>
      <c r="E71" s="243"/>
      <c r="F71" s="704"/>
      <c r="G71" s="235"/>
      <c r="H71" s="799"/>
      <c r="I71" s="790"/>
    </row>
    <row r="72" spans="1:17" x14ac:dyDescent="0.25">
      <c r="A72" s="779"/>
      <c r="B72" s="784"/>
      <c r="C72" s="202" t="s">
        <v>243</v>
      </c>
      <c r="D72" s="181"/>
      <c r="E72" s="243"/>
      <c r="F72" s="704"/>
      <c r="G72" s="235"/>
      <c r="H72" s="799"/>
      <c r="I72" s="790"/>
    </row>
    <row r="73" spans="1:17" x14ac:dyDescent="0.25">
      <c r="A73" s="779"/>
      <c r="B73" s="784"/>
      <c r="C73" s="196" t="s">
        <v>200</v>
      </c>
      <c r="D73" s="181">
        <v>1</v>
      </c>
      <c r="E73" s="243"/>
      <c r="F73" s="704"/>
      <c r="G73" s="235"/>
      <c r="H73" s="799"/>
      <c r="I73" s="790"/>
    </row>
    <row r="74" spans="1:17" ht="15.75" thickBot="1" x14ac:dyDescent="0.3">
      <c r="A74" s="779"/>
      <c r="B74" s="784"/>
      <c r="C74" s="203" t="s">
        <v>203</v>
      </c>
      <c r="D74" s="182">
        <f>Base!I12</f>
        <v>4</v>
      </c>
      <c r="E74" s="247"/>
      <c r="F74" s="751"/>
      <c r="G74" s="236"/>
      <c r="H74" s="800"/>
      <c r="I74" s="791"/>
    </row>
    <row r="75" spans="1:17" ht="15.75" thickBot="1" x14ac:dyDescent="0.3">
      <c r="A75" s="778">
        <v>10</v>
      </c>
      <c r="B75" s="783" t="s">
        <v>69</v>
      </c>
      <c r="C75" s="192" t="s">
        <v>191</v>
      </c>
      <c r="D75" s="180"/>
      <c r="E75" s="242"/>
      <c r="F75" s="750">
        <f t="shared" ref="F75" si="5">SUM(E75:E82)</f>
        <v>165.43</v>
      </c>
      <c r="G75" s="225"/>
      <c r="H75" s="796" t="s">
        <v>366</v>
      </c>
      <c r="I75" s="789"/>
    </row>
    <row r="76" spans="1:17" ht="15.75" thickBot="1" x14ac:dyDescent="0.3">
      <c r="A76" s="779"/>
      <c r="B76" s="784"/>
      <c r="C76" s="196" t="s">
        <v>190</v>
      </c>
      <c r="D76" s="162">
        <v>1</v>
      </c>
      <c r="E76" s="156">
        <f>'M2'!D29</f>
        <v>165.43</v>
      </c>
      <c r="F76" s="704"/>
      <c r="G76" s="212">
        <v>47</v>
      </c>
      <c r="H76" s="799"/>
      <c r="I76" s="790"/>
      <c r="N76" s="808" t="s">
        <v>822</v>
      </c>
      <c r="O76" s="809"/>
      <c r="P76" s="809"/>
      <c r="Q76" s="810"/>
    </row>
    <row r="77" spans="1:17" ht="15.75" thickBot="1" x14ac:dyDescent="0.3">
      <c r="A77" s="779"/>
      <c r="B77" s="784"/>
      <c r="C77" s="199" t="s">
        <v>189</v>
      </c>
      <c r="D77" s="162">
        <v>1</v>
      </c>
      <c r="E77" s="156"/>
      <c r="F77" s="704"/>
      <c r="G77" s="212">
        <v>39</v>
      </c>
      <c r="H77" s="799"/>
      <c r="I77" s="790"/>
      <c r="N77" s="485" t="s">
        <v>819</v>
      </c>
      <c r="O77" s="486" t="s">
        <v>187</v>
      </c>
      <c r="P77" s="489" t="s">
        <v>823</v>
      </c>
      <c r="Q77" s="487" t="s">
        <v>781</v>
      </c>
    </row>
    <row r="78" spans="1:17" x14ac:dyDescent="0.25">
      <c r="A78" s="779"/>
      <c r="B78" s="784"/>
      <c r="C78" s="196" t="s">
        <v>193</v>
      </c>
      <c r="D78" s="162"/>
      <c r="E78" s="156"/>
      <c r="F78" s="704"/>
      <c r="G78" s="212"/>
      <c r="H78" s="799"/>
      <c r="I78" s="790"/>
      <c r="N78" s="493">
        <v>1</v>
      </c>
      <c r="O78" s="494" t="s">
        <v>151</v>
      </c>
      <c r="P78" s="495">
        <f>$F$235</f>
        <v>9195.1799999999985</v>
      </c>
      <c r="Q78" s="227">
        <f t="shared" ref="Q78:Q124" si="6">P78/1000</f>
        <v>9.1951799999999988</v>
      </c>
    </row>
    <row r="79" spans="1:17" x14ac:dyDescent="0.25">
      <c r="A79" s="779"/>
      <c r="B79" s="784"/>
      <c r="C79" s="202" t="s">
        <v>282</v>
      </c>
      <c r="D79" s="181"/>
      <c r="E79" s="243"/>
      <c r="F79" s="704"/>
      <c r="G79" s="235"/>
      <c r="H79" s="799"/>
      <c r="I79" s="790"/>
      <c r="N79" s="445">
        <v>2</v>
      </c>
      <c r="O79" s="21" t="s">
        <v>182</v>
      </c>
      <c r="P79" s="491">
        <f>$F$339</f>
        <v>7634.2199999999993</v>
      </c>
      <c r="Q79" s="496">
        <f t="shared" si="6"/>
        <v>7.6342199999999991</v>
      </c>
    </row>
    <row r="80" spans="1:17" x14ac:dyDescent="0.25">
      <c r="A80" s="779"/>
      <c r="B80" s="784"/>
      <c r="C80" s="202" t="s">
        <v>243</v>
      </c>
      <c r="D80" s="181"/>
      <c r="E80" s="243"/>
      <c r="F80" s="704"/>
      <c r="G80" s="235"/>
      <c r="H80" s="799"/>
      <c r="I80" s="790"/>
      <c r="N80" s="445">
        <v>3</v>
      </c>
      <c r="O80" s="20" t="s">
        <v>12</v>
      </c>
      <c r="P80" s="491">
        <f>$F$3</f>
        <v>6812.3</v>
      </c>
      <c r="Q80" s="496">
        <f t="shared" si="6"/>
        <v>6.8123000000000005</v>
      </c>
    </row>
    <row r="81" spans="1:17" x14ac:dyDescent="0.25">
      <c r="A81" s="779"/>
      <c r="B81" s="784"/>
      <c r="C81" s="196" t="s">
        <v>200</v>
      </c>
      <c r="D81" s="162">
        <f>Base!G13</f>
        <v>1</v>
      </c>
      <c r="E81" s="243"/>
      <c r="F81" s="704"/>
      <c r="G81" s="235"/>
      <c r="H81" s="799"/>
      <c r="I81" s="790"/>
      <c r="N81" s="445">
        <v>4</v>
      </c>
      <c r="O81" s="21" t="s">
        <v>136</v>
      </c>
      <c r="P81" s="491">
        <f>$F$195</f>
        <v>5037.8999999999996</v>
      </c>
      <c r="Q81" s="496">
        <f t="shared" si="6"/>
        <v>5.0378999999999996</v>
      </c>
    </row>
    <row r="82" spans="1:17" ht="15.75" thickBot="1" x14ac:dyDescent="0.3">
      <c r="A82" s="779"/>
      <c r="B82" s="784"/>
      <c r="C82" s="203" t="s">
        <v>203</v>
      </c>
      <c r="D82" s="182">
        <f>Base!I13</f>
        <v>4</v>
      </c>
      <c r="E82" s="247"/>
      <c r="F82" s="751"/>
      <c r="G82" s="236"/>
      <c r="H82" s="800"/>
      <c r="I82" s="791"/>
      <c r="K82" s="233"/>
      <c r="N82" s="445">
        <v>5</v>
      </c>
      <c r="O82" s="20" t="s">
        <v>92</v>
      </c>
      <c r="P82" s="491">
        <f>$F$107</f>
        <v>4309.91</v>
      </c>
      <c r="Q82" s="496">
        <f t="shared" si="6"/>
        <v>4.3099099999999995</v>
      </c>
    </row>
    <row r="83" spans="1:17" x14ac:dyDescent="0.25">
      <c r="A83" s="778">
        <v>11</v>
      </c>
      <c r="B83" s="783" t="s">
        <v>75</v>
      </c>
      <c r="C83" s="192" t="s">
        <v>191</v>
      </c>
      <c r="D83" s="180"/>
      <c r="E83" s="242"/>
      <c r="F83" s="750">
        <f t="shared" ref="F83" si="7">SUM(E83:E90)</f>
        <v>1799.5</v>
      </c>
      <c r="G83" s="225"/>
      <c r="H83" s="796" t="s">
        <v>367</v>
      </c>
      <c r="I83" s="789"/>
      <c r="K83" s="233"/>
      <c r="N83" s="445">
        <v>6</v>
      </c>
      <c r="O83" s="21" t="s">
        <v>117</v>
      </c>
      <c r="P83" s="491">
        <f>$F$147</f>
        <v>4148.33</v>
      </c>
      <c r="Q83" s="496">
        <f t="shared" si="6"/>
        <v>4.1483299999999996</v>
      </c>
    </row>
    <row r="84" spans="1:17" x14ac:dyDescent="0.25">
      <c r="A84" s="779"/>
      <c r="B84" s="784"/>
      <c r="C84" s="196" t="s">
        <v>190</v>
      </c>
      <c r="D84" s="162">
        <v>4</v>
      </c>
      <c r="E84" s="156">
        <f>'M2'!I32</f>
        <v>1041.0700000000002</v>
      </c>
      <c r="F84" s="704"/>
      <c r="G84" s="212" t="s">
        <v>284</v>
      </c>
      <c r="H84" s="799"/>
      <c r="I84" s="790"/>
      <c r="K84" s="233"/>
      <c r="N84" s="445">
        <v>7</v>
      </c>
      <c r="O84" s="21" t="s">
        <v>185</v>
      </c>
      <c r="P84" s="491">
        <f>$F$355</f>
        <v>3901.0600000000004</v>
      </c>
      <c r="Q84" s="496">
        <f t="shared" si="6"/>
        <v>3.9010600000000002</v>
      </c>
    </row>
    <row r="85" spans="1:17" x14ac:dyDescent="0.25">
      <c r="A85" s="779"/>
      <c r="B85" s="784"/>
      <c r="C85" s="199" t="s">
        <v>189</v>
      </c>
      <c r="D85" s="162">
        <v>7</v>
      </c>
      <c r="E85" s="156">
        <f>'M2'!I33</f>
        <v>499.04</v>
      </c>
      <c r="F85" s="704"/>
      <c r="G85" s="212" t="s">
        <v>286</v>
      </c>
      <c r="H85" s="799"/>
      <c r="I85" s="790"/>
      <c r="K85" s="233"/>
      <c r="N85" s="445">
        <v>8</v>
      </c>
      <c r="O85" s="21" t="s">
        <v>183</v>
      </c>
      <c r="P85" s="491">
        <f>$F$347</f>
        <v>3866.76</v>
      </c>
      <c r="Q85" s="496">
        <f t="shared" si="6"/>
        <v>3.8667600000000002</v>
      </c>
    </row>
    <row r="86" spans="1:17" x14ac:dyDescent="0.25">
      <c r="A86" s="779"/>
      <c r="B86" s="784"/>
      <c r="C86" s="196" t="s">
        <v>193</v>
      </c>
      <c r="D86" s="162"/>
      <c r="E86" s="156"/>
      <c r="F86" s="704"/>
      <c r="G86" s="212"/>
      <c r="H86" s="799"/>
      <c r="I86" s="790"/>
      <c r="K86" s="233"/>
      <c r="L86" s="208"/>
      <c r="M86" s="163"/>
      <c r="N86" s="445">
        <v>9</v>
      </c>
      <c r="O86" s="21" t="s">
        <v>142</v>
      </c>
      <c r="P86" s="491">
        <f>$F$211</f>
        <v>3865.9699999999993</v>
      </c>
      <c r="Q86" s="496">
        <f t="shared" si="6"/>
        <v>3.8659699999999995</v>
      </c>
    </row>
    <row r="87" spans="1:17" x14ac:dyDescent="0.25">
      <c r="A87" s="779"/>
      <c r="B87" s="784"/>
      <c r="C87" s="202" t="s">
        <v>282</v>
      </c>
      <c r="D87" s="181">
        <v>2</v>
      </c>
      <c r="E87" s="243">
        <f>'M2'!I34</f>
        <v>259.39</v>
      </c>
      <c r="F87" s="704"/>
      <c r="G87" s="235" t="s">
        <v>285</v>
      </c>
      <c r="H87" s="799"/>
      <c r="I87" s="790"/>
      <c r="K87" s="237"/>
      <c r="L87" s="208"/>
      <c r="M87" s="163"/>
      <c r="N87" s="445">
        <v>10</v>
      </c>
      <c r="O87" s="21" t="s">
        <v>127</v>
      </c>
      <c r="P87" s="491">
        <f>$F$171</f>
        <v>3809.13</v>
      </c>
      <c r="Q87" s="496">
        <f t="shared" si="6"/>
        <v>3.8091300000000001</v>
      </c>
    </row>
    <row r="88" spans="1:17" ht="15.75" thickBot="1" x14ac:dyDescent="0.3">
      <c r="A88" s="779"/>
      <c r="B88" s="784"/>
      <c r="C88" s="202" t="s">
        <v>243</v>
      </c>
      <c r="D88" s="181"/>
      <c r="E88" s="243"/>
      <c r="F88" s="704"/>
      <c r="G88" s="235"/>
      <c r="H88" s="799"/>
      <c r="I88" s="790"/>
      <c r="K88" s="237"/>
      <c r="L88" s="208"/>
      <c r="M88" s="163"/>
      <c r="N88" s="502">
        <v>11</v>
      </c>
      <c r="O88" s="498" t="s">
        <v>107</v>
      </c>
      <c r="P88" s="499">
        <f>$F$131</f>
        <v>3141.17</v>
      </c>
      <c r="Q88" s="500">
        <f t="shared" si="6"/>
        <v>3.1411700000000002</v>
      </c>
    </row>
    <row r="89" spans="1:17" x14ac:dyDescent="0.25">
      <c r="A89" s="779"/>
      <c r="B89" s="784"/>
      <c r="C89" s="196" t="s">
        <v>200</v>
      </c>
      <c r="D89" s="162">
        <f>Base!G14</f>
        <v>13</v>
      </c>
      <c r="E89" s="243"/>
      <c r="F89" s="704"/>
      <c r="G89" s="235"/>
      <c r="H89" s="799"/>
      <c r="I89" s="790"/>
      <c r="K89" s="237"/>
      <c r="L89" s="208"/>
      <c r="M89" s="163"/>
      <c r="N89" s="493">
        <v>12</v>
      </c>
      <c r="O89" s="494" t="s">
        <v>102</v>
      </c>
      <c r="P89" s="495">
        <f>$F$123</f>
        <v>2536.7200000000003</v>
      </c>
      <c r="Q89" s="227">
        <f t="shared" si="6"/>
        <v>2.5367200000000003</v>
      </c>
    </row>
    <row r="90" spans="1:17" ht="15.75" thickBot="1" x14ac:dyDescent="0.3">
      <c r="A90" s="779"/>
      <c r="B90" s="784"/>
      <c r="C90" s="203" t="s">
        <v>203</v>
      </c>
      <c r="D90" s="182">
        <f>Base!I14</f>
        <v>30</v>
      </c>
      <c r="E90" s="247"/>
      <c r="F90" s="751"/>
      <c r="G90" s="236"/>
      <c r="H90" s="800"/>
      <c r="I90" s="791"/>
      <c r="K90" s="237"/>
      <c r="L90" s="208"/>
      <c r="M90" s="163"/>
      <c r="N90" s="445">
        <v>13</v>
      </c>
      <c r="O90" s="20" t="s">
        <v>51</v>
      </c>
      <c r="P90" s="491">
        <f>$F$51</f>
        <v>2493.31</v>
      </c>
      <c r="Q90" s="496">
        <f t="shared" si="6"/>
        <v>2.4933100000000001</v>
      </c>
    </row>
    <row r="91" spans="1:17" x14ac:dyDescent="0.25">
      <c r="A91" s="778">
        <v>12</v>
      </c>
      <c r="B91" s="783" t="s">
        <v>81</v>
      </c>
      <c r="C91" s="192" t="s">
        <v>191</v>
      </c>
      <c r="D91" s="180"/>
      <c r="E91" s="242"/>
      <c r="F91" s="750">
        <f t="shared" ref="F91" si="8">SUM(E91:E98)</f>
        <v>1762.1999999999998</v>
      </c>
      <c r="G91" s="225"/>
      <c r="H91" s="796" t="s">
        <v>368</v>
      </c>
      <c r="I91" s="789"/>
      <c r="K91" s="233"/>
      <c r="L91" s="208"/>
      <c r="M91" s="163"/>
      <c r="N91" s="445">
        <v>14</v>
      </c>
      <c r="O91" s="22" t="s">
        <v>121</v>
      </c>
      <c r="P91" s="491">
        <f>$F$155</f>
        <v>2342.6600000000003</v>
      </c>
      <c r="Q91" s="496">
        <f t="shared" si="6"/>
        <v>2.3426600000000004</v>
      </c>
    </row>
    <row r="92" spans="1:17" x14ac:dyDescent="0.25">
      <c r="A92" s="779"/>
      <c r="B92" s="784"/>
      <c r="C92" s="196" t="s">
        <v>190</v>
      </c>
      <c r="D92" s="162">
        <v>7</v>
      </c>
      <c r="E92" s="156">
        <f>'M2'!K36</f>
        <v>687.12</v>
      </c>
      <c r="F92" s="704"/>
      <c r="G92" s="212" t="s">
        <v>287</v>
      </c>
      <c r="H92" s="799"/>
      <c r="I92" s="790"/>
      <c r="K92" s="237"/>
      <c r="L92" s="208"/>
      <c r="M92" s="163"/>
      <c r="N92" s="445">
        <v>15</v>
      </c>
      <c r="O92" s="21" t="s">
        <v>380</v>
      </c>
      <c r="P92" s="491">
        <f>$F$363</f>
        <v>2283.4900000000002</v>
      </c>
      <c r="Q92" s="496">
        <f t="shared" si="6"/>
        <v>2.28349</v>
      </c>
    </row>
    <row r="93" spans="1:17" x14ac:dyDescent="0.25">
      <c r="A93" s="779"/>
      <c r="B93" s="784"/>
      <c r="C93" s="199" t="s">
        <v>189</v>
      </c>
      <c r="D93" s="162">
        <v>15</v>
      </c>
      <c r="E93" s="156">
        <f>'M2'!K37</f>
        <v>1075.08</v>
      </c>
      <c r="F93" s="704"/>
      <c r="G93" s="212" t="s">
        <v>288</v>
      </c>
      <c r="H93" s="799"/>
      <c r="I93" s="790"/>
      <c r="K93" s="238"/>
      <c r="L93" s="208"/>
      <c r="M93" s="163"/>
      <c r="N93" s="445">
        <v>16</v>
      </c>
      <c r="O93" s="21" t="s">
        <v>133</v>
      </c>
      <c r="P93" s="491">
        <f>$F$187</f>
        <v>2001.29</v>
      </c>
      <c r="Q93" s="496">
        <f t="shared" si="6"/>
        <v>2.00129</v>
      </c>
    </row>
    <row r="94" spans="1:17" x14ac:dyDescent="0.25">
      <c r="A94" s="779"/>
      <c r="B94" s="784"/>
      <c r="C94" s="196" t="s">
        <v>193</v>
      </c>
      <c r="D94" s="162"/>
      <c r="E94" s="156"/>
      <c r="F94" s="704"/>
      <c r="G94" s="212"/>
      <c r="H94" s="799"/>
      <c r="I94" s="790"/>
      <c r="K94" s="237"/>
      <c r="L94" s="208"/>
      <c r="M94" s="163"/>
      <c r="N94" s="445">
        <v>17</v>
      </c>
      <c r="O94" s="21" t="s">
        <v>184</v>
      </c>
      <c r="P94" s="491">
        <f>$F$371</f>
        <v>1985.7600000000002</v>
      </c>
      <c r="Q94" s="496">
        <f t="shared" si="6"/>
        <v>1.9857600000000002</v>
      </c>
    </row>
    <row r="95" spans="1:17" x14ac:dyDescent="0.25">
      <c r="A95" s="779"/>
      <c r="B95" s="784"/>
      <c r="C95" s="202" t="s">
        <v>282</v>
      </c>
      <c r="D95" s="181">
        <v>1</v>
      </c>
      <c r="E95" s="243"/>
      <c r="F95" s="704"/>
      <c r="G95" s="235">
        <v>39</v>
      </c>
      <c r="H95" s="799"/>
      <c r="I95" s="790"/>
      <c r="K95" s="233"/>
      <c r="L95" s="208"/>
      <c r="M95" s="163"/>
      <c r="N95" s="445">
        <v>18</v>
      </c>
      <c r="O95" s="20" t="s">
        <v>112</v>
      </c>
      <c r="P95" s="491">
        <f>$F$139</f>
        <v>1945.4599999999998</v>
      </c>
      <c r="Q95" s="496">
        <f t="shared" si="6"/>
        <v>1.9454599999999997</v>
      </c>
    </row>
    <row r="96" spans="1:17" x14ac:dyDescent="0.25">
      <c r="A96" s="779"/>
      <c r="B96" s="784"/>
      <c r="C96" s="202" t="s">
        <v>243</v>
      </c>
      <c r="D96" s="181"/>
      <c r="E96" s="243"/>
      <c r="F96" s="704"/>
      <c r="G96" s="235"/>
      <c r="H96" s="799"/>
      <c r="I96" s="790"/>
      <c r="K96" s="237"/>
      <c r="L96" s="208"/>
      <c r="M96" s="163"/>
      <c r="N96" s="445">
        <v>19</v>
      </c>
      <c r="O96" s="21" t="s">
        <v>130</v>
      </c>
      <c r="P96" s="491">
        <f>$F$179</f>
        <v>1861.66</v>
      </c>
      <c r="Q96" s="496">
        <f t="shared" si="6"/>
        <v>1.8616600000000001</v>
      </c>
    </row>
    <row r="97" spans="1:17" x14ac:dyDescent="0.25">
      <c r="A97" s="779"/>
      <c r="B97" s="784"/>
      <c r="C97" s="196" t="s">
        <v>200</v>
      </c>
      <c r="D97" s="162">
        <f>Base!G15</f>
        <v>21</v>
      </c>
      <c r="E97" s="243"/>
      <c r="F97" s="704"/>
      <c r="G97" s="235"/>
      <c r="H97" s="799"/>
      <c r="I97" s="790"/>
      <c r="K97" s="237"/>
      <c r="L97" s="208"/>
      <c r="M97" s="163"/>
      <c r="N97" s="445">
        <v>20</v>
      </c>
      <c r="O97" s="20" t="s">
        <v>75</v>
      </c>
      <c r="P97" s="491">
        <f>$F$83</f>
        <v>1799.5</v>
      </c>
      <c r="Q97" s="496">
        <f t="shared" si="6"/>
        <v>1.7995000000000001</v>
      </c>
    </row>
    <row r="98" spans="1:17" ht="15.75" thickBot="1" x14ac:dyDescent="0.3">
      <c r="A98" s="779"/>
      <c r="B98" s="784"/>
      <c r="C98" s="203" t="s">
        <v>203</v>
      </c>
      <c r="D98" s="182">
        <f>Base!I15</f>
        <v>53</v>
      </c>
      <c r="E98" s="247"/>
      <c r="F98" s="751"/>
      <c r="G98" s="236"/>
      <c r="H98" s="800"/>
      <c r="I98" s="791"/>
      <c r="K98" s="238"/>
      <c r="L98" s="208"/>
      <c r="M98" s="163"/>
      <c r="N98" s="445">
        <v>21</v>
      </c>
      <c r="O98" s="20" t="s">
        <v>81</v>
      </c>
      <c r="P98" s="491">
        <f>$F$91</f>
        <v>1762.1999999999998</v>
      </c>
      <c r="Q98" s="496">
        <f t="shared" si="6"/>
        <v>1.7621999999999998</v>
      </c>
    </row>
    <row r="99" spans="1:17" x14ac:dyDescent="0.25">
      <c r="A99" s="778">
        <v>13</v>
      </c>
      <c r="B99" s="783" t="s">
        <v>87</v>
      </c>
      <c r="C99" s="192" t="s">
        <v>191</v>
      </c>
      <c r="D99" s="180"/>
      <c r="E99" s="242"/>
      <c r="F99" s="750">
        <f t="shared" ref="F99" si="9">SUM(E99:E106)</f>
        <v>443.41999999999996</v>
      </c>
      <c r="G99" s="225"/>
      <c r="H99" s="796" t="s">
        <v>296</v>
      </c>
      <c r="I99" s="734"/>
      <c r="K99" s="237"/>
      <c r="L99" s="208"/>
      <c r="M99" s="163"/>
      <c r="N99" s="445">
        <v>22</v>
      </c>
      <c r="O99" s="20" t="s">
        <v>44</v>
      </c>
      <c r="P99" s="491">
        <f>$F$43</f>
        <v>1719.15</v>
      </c>
      <c r="Q99" s="496">
        <f t="shared" si="6"/>
        <v>1.7191500000000002</v>
      </c>
    </row>
    <row r="100" spans="1:17" x14ac:dyDescent="0.25">
      <c r="A100" s="779"/>
      <c r="B100" s="784"/>
      <c r="C100" s="196" t="s">
        <v>190</v>
      </c>
      <c r="D100" s="162">
        <v>1</v>
      </c>
      <c r="E100" s="156">
        <f>'M2'!D40</f>
        <v>324.78999999999996</v>
      </c>
      <c r="F100" s="704"/>
      <c r="G100" s="212">
        <v>47</v>
      </c>
      <c r="H100" s="799"/>
      <c r="I100" s="790"/>
      <c r="L100" s="208"/>
      <c r="M100" s="163"/>
      <c r="N100" s="445">
        <v>23</v>
      </c>
      <c r="O100" s="20" t="s">
        <v>37</v>
      </c>
      <c r="P100" s="491">
        <f>$F$35</f>
        <v>1621.3629999999998</v>
      </c>
      <c r="Q100" s="496">
        <f t="shared" si="6"/>
        <v>1.6213629999999999</v>
      </c>
    </row>
    <row r="101" spans="1:17" x14ac:dyDescent="0.25">
      <c r="A101" s="779"/>
      <c r="B101" s="784"/>
      <c r="C101" s="199" t="s">
        <v>189</v>
      </c>
      <c r="D101" s="162">
        <v>1</v>
      </c>
      <c r="E101" s="156">
        <f>'M2'!D41</f>
        <v>118.63</v>
      </c>
      <c r="F101" s="704"/>
      <c r="G101" s="212"/>
      <c r="H101" s="799"/>
      <c r="I101" s="790"/>
      <c r="L101" s="208"/>
      <c r="M101" s="163"/>
      <c r="N101" s="445">
        <v>24</v>
      </c>
      <c r="O101" s="20" t="s">
        <v>19</v>
      </c>
      <c r="P101" s="491">
        <f>$F$11</f>
        <v>1612.1100000000001</v>
      </c>
      <c r="Q101" s="496">
        <f t="shared" si="6"/>
        <v>1.6121100000000002</v>
      </c>
    </row>
    <row r="102" spans="1:17" x14ac:dyDescent="0.25">
      <c r="A102" s="779"/>
      <c r="B102" s="784"/>
      <c r="C102" s="196" t="s">
        <v>193</v>
      </c>
      <c r="D102" s="162"/>
      <c r="E102" s="156"/>
      <c r="F102" s="704"/>
      <c r="G102" s="212"/>
      <c r="H102" s="799"/>
      <c r="I102" s="790"/>
      <c r="L102" s="208"/>
      <c r="M102" s="163"/>
      <c r="N102" s="445">
        <v>25</v>
      </c>
      <c r="O102" s="21" t="s">
        <v>139</v>
      </c>
      <c r="P102" s="491">
        <f>$F$203</f>
        <v>1495.02</v>
      </c>
      <c r="Q102" s="496">
        <f t="shared" si="6"/>
        <v>1.49502</v>
      </c>
    </row>
    <row r="103" spans="1:17" x14ac:dyDescent="0.25">
      <c r="A103" s="779"/>
      <c r="B103" s="784"/>
      <c r="C103" s="202" t="s">
        <v>282</v>
      </c>
      <c r="D103" s="181"/>
      <c r="E103" s="243"/>
      <c r="F103" s="704"/>
      <c r="G103" s="235"/>
      <c r="H103" s="799"/>
      <c r="I103" s="790"/>
      <c r="L103" s="208"/>
      <c r="M103" s="163"/>
      <c r="N103" s="445">
        <v>26</v>
      </c>
      <c r="O103" s="21" t="s">
        <v>163</v>
      </c>
      <c r="P103" s="491">
        <f>$F$267</f>
        <v>1415.0299999999997</v>
      </c>
      <c r="Q103" s="496">
        <f t="shared" si="6"/>
        <v>1.4150299999999998</v>
      </c>
    </row>
    <row r="104" spans="1:17" x14ac:dyDescent="0.25">
      <c r="A104" s="779"/>
      <c r="B104" s="784"/>
      <c r="C104" s="202" t="s">
        <v>243</v>
      </c>
      <c r="D104" s="181"/>
      <c r="E104" s="243"/>
      <c r="F104" s="704"/>
      <c r="G104" s="235"/>
      <c r="H104" s="799"/>
      <c r="I104" s="790"/>
      <c r="L104" s="208"/>
      <c r="M104" s="163"/>
      <c r="N104" s="445">
        <v>27</v>
      </c>
      <c r="O104" s="20" t="s">
        <v>25</v>
      </c>
      <c r="P104" s="491">
        <f>$F$19</f>
        <v>1339.24</v>
      </c>
      <c r="Q104" s="496">
        <f t="shared" si="6"/>
        <v>1.33924</v>
      </c>
    </row>
    <row r="105" spans="1:17" ht="15.75" thickBot="1" x14ac:dyDescent="0.3">
      <c r="A105" s="779"/>
      <c r="B105" s="784"/>
      <c r="C105" s="196" t="s">
        <v>200</v>
      </c>
      <c r="D105" s="162">
        <f>Base!G16</f>
        <v>1</v>
      </c>
      <c r="E105" s="243"/>
      <c r="F105" s="704"/>
      <c r="G105" s="235"/>
      <c r="H105" s="799"/>
      <c r="I105" s="790"/>
      <c r="L105" s="208"/>
      <c r="M105" s="163"/>
      <c r="N105" s="502">
        <v>28</v>
      </c>
      <c r="O105" s="498" t="s">
        <v>124</v>
      </c>
      <c r="P105" s="499">
        <f>$F$163</f>
        <v>1142.8000000000002</v>
      </c>
      <c r="Q105" s="500">
        <f t="shared" si="6"/>
        <v>1.1428000000000003</v>
      </c>
    </row>
    <row r="106" spans="1:17" ht="15.75" thickBot="1" x14ac:dyDescent="0.3">
      <c r="A106" s="779"/>
      <c r="B106" s="784"/>
      <c r="C106" s="203" t="s">
        <v>203</v>
      </c>
      <c r="D106" s="182">
        <f>Base!I16</f>
        <v>0</v>
      </c>
      <c r="E106" s="247"/>
      <c r="F106" s="751"/>
      <c r="G106" s="236"/>
      <c r="H106" s="800"/>
      <c r="I106" s="791"/>
      <c r="L106" s="208"/>
      <c r="M106" s="163"/>
      <c r="N106" s="444">
        <v>29</v>
      </c>
      <c r="O106" s="492" t="s">
        <v>173</v>
      </c>
      <c r="P106" s="490">
        <f>$F$307</f>
        <v>988.3599999999999</v>
      </c>
      <c r="Q106" s="228">
        <f t="shared" si="6"/>
        <v>0.98835999999999991</v>
      </c>
    </row>
    <row r="107" spans="1:17" x14ac:dyDescent="0.25">
      <c r="A107" s="778">
        <v>14</v>
      </c>
      <c r="B107" s="783" t="s">
        <v>92</v>
      </c>
      <c r="C107" s="192" t="s">
        <v>191</v>
      </c>
      <c r="D107" s="180"/>
      <c r="E107" s="242"/>
      <c r="F107" s="750">
        <f t="shared" ref="F107" si="10">SUM(E107:E114)</f>
        <v>4309.91</v>
      </c>
      <c r="G107" s="225"/>
      <c r="H107" s="796" t="s">
        <v>297</v>
      </c>
      <c r="I107" s="789"/>
      <c r="L107" s="208"/>
      <c r="M107" s="163"/>
      <c r="N107" s="445">
        <v>30</v>
      </c>
      <c r="O107" s="21" t="s">
        <v>97</v>
      </c>
      <c r="P107" s="491">
        <f>$F$115</f>
        <v>826.05000000000007</v>
      </c>
      <c r="Q107" s="496">
        <f t="shared" si="6"/>
        <v>0.82605000000000006</v>
      </c>
    </row>
    <row r="108" spans="1:17" x14ac:dyDescent="0.25">
      <c r="A108" s="779"/>
      <c r="B108" s="784"/>
      <c r="C108" s="196" t="s">
        <v>190</v>
      </c>
      <c r="D108" s="162">
        <v>3</v>
      </c>
      <c r="E108" s="156">
        <f>'M2'!I43</f>
        <v>1761.62</v>
      </c>
      <c r="F108" s="704"/>
      <c r="G108" s="212" t="s">
        <v>298</v>
      </c>
      <c r="H108" s="799"/>
      <c r="I108" s="790"/>
      <c r="L108" s="208"/>
      <c r="M108" s="163"/>
      <c r="N108" s="445">
        <v>31</v>
      </c>
      <c r="O108" s="21" t="s">
        <v>157</v>
      </c>
      <c r="P108" s="491">
        <f>$F$251</f>
        <v>622.24</v>
      </c>
      <c r="Q108" s="496">
        <f t="shared" si="6"/>
        <v>0.62224000000000002</v>
      </c>
    </row>
    <row r="109" spans="1:17" x14ac:dyDescent="0.25">
      <c r="A109" s="779"/>
      <c r="B109" s="784"/>
      <c r="C109" s="199" t="s">
        <v>189</v>
      </c>
      <c r="D109" s="162">
        <v>5</v>
      </c>
      <c r="E109" s="156">
        <f>'M2'!I44</f>
        <v>2548.29</v>
      </c>
      <c r="F109" s="704"/>
      <c r="G109" s="212" t="s">
        <v>299</v>
      </c>
      <c r="H109" s="799"/>
      <c r="I109" s="790"/>
      <c r="L109" s="208"/>
      <c r="M109" s="163"/>
      <c r="N109" s="445">
        <v>32</v>
      </c>
      <c r="O109" s="20" t="s">
        <v>64</v>
      </c>
      <c r="P109" s="491">
        <f>$F$67</f>
        <v>587.14</v>
      </c>
      <c r="Q109" s="496">
        <f t="shared" si="6"/>
        <v>0.58714</v>
      </c>
    </row>
    <row r="110" spans="1:17" x14ac:dyDescent="0.25">
      <c r="A110" s="779"/>
      <c r="B110" s="784"/>
      <c r="C110" s="196" t="s">
        <v>193</v>
      </c>
      <c r="D110" s="162"/>
      <c r="E110" s="156"/>
      <c r="F110" s="704"/>
      <c r="G110" s="212"/>
      <c r="H110" s="799"/>
      <c r="I110" s="790"/>
      <c r="L110" s="208"/>
      <c r="M110" s="163"/>
      <c r="N110" s="445">
        <v>33</v>
      </c>
      <c r="O110" s="21" t="s">
        <v>177</v>
      </c>
      <c r="P110" s="491">
        <f>$F$323</f>
        <v>524.52</v>
      </c>
      <c r="Q110" s="496">
        <f t="shared" si="6"/>
        <v>0.52451999999999999</v>
      </c>
    </row>
    <row r="111" spans="1:17" x14ac:dyDescent="0.25">
      <c r="A111" s="779"/>
      <c r="B111" s="784"/>
      <c r="C111" s="202" t="s">
        <v>282</v>
      </c>
      <c r="D111" s="181"/>
      <c r="E111" s="243"/>
      <c r="F111" s="704"/>
      <c r="G111" s="235"/>
      <c r="H111" s="799"/>
      <c r="I111" s="790"/>
      <c r="L111" s="208"/>
      <c r="M111" s="163"/>
      <c r="N111" s="445">
        <v>34</v>
      </c>
      <c r="O111" s="21" t="s">
        <v>171</v>
      </c>
      <c r="P111" s="491">
        <f>$F$299</f>
        <v>491.87</v>
      </c>
      <c r="Q111" s="496">
        <f t="shared" si="6"/>
        <v>0.49187000000000003</v>
      </c>
    </row>
    <row r="112" spans="1:17" x14ac:dyDescent="0.25">
      <c r="A112" s="779"/>
      <c r="B112" s="784"/>
      <c r="C112" s="202" t="s">
        <v>243</v>
      </c>
      <c r="D112" s="181"/>
      <c r="E112" s="243"/>
      <c r="F112" s="704"/>
      <c r="G112" s="235"/>
      <c r="H112" s="799"/>
      <c r="I112" s="790"/>
      <c r="L112" s="208"/>
      <c r="M112" s="163"/>
      <c r="N112" s="445">
        <v>35</v>
      </c>
      <c r="O112" s="20" t="s">
        <v>58</v>
      </c>
      <c r="P112" s="491">
        <f>$F$59</f>
        <v>477.78</v>
      </c>
      <c r="Q112" s="496">
        <f t="shared" si="6"/>
        <v>0.47777999999999998</v>
      </c>
    </row>
    <row r="113" spans="1:24" x14ac:dyDescent="0.25">
      <c r="A113" s="779"/>
      <c r="B113" s="784"/>
      <c r="C113" s="196" t="s">
        <v>200</v>
      </c>
      <c r="D113" s="181">
        <f>Base!G17</f>
        <v>6</v>
      </c>
      <c r="E113" s="243"/>
      <c r="F113" s="704"/>
      <c r="G113" s="235"/>
      <c r="H113" s="799"/>
      <c r="I113" s="790"/>
      <c r="L113" s="208"/>
      <c r="M113" s="163"/>
      <c r="N113" s="445">
        <v>36</v>
      </c>
      <c r="O113" s="20" t="s">
        <v>87</v>
      </c>
      <c r="P113" s="491">
        <f>$F$99</f>
        <v>443.41999999999996</v>
      </c>
      <c r="Q113" s="496">
        <f t="shared" si="6"/>
        <v>0.44341999999999998</v>
      </c>
    </row>
    <row r="114" spans="1:24" ht="15.75" thickBot="1" x14ac:dyDescent="0.3">
      <c r="A114" s="779"/>
      <c r="B114" s="784"/>
      <c r="C114" s="203" t="s">
        <v>203</v>
      </c>
      <c r="D114" s="182">
        <f>Base!I17</f>
        <v>39</v>
      </c>
      <c r="E114" s="247"/>
      <c r="F114" s="751"/>
      <c r="G114" s="236"/>
      <c r="H114" s="800"/>
      <c r="I114" s="791"/>
      <c r="L114" s="208"/>
      <c r="M114" s="163"/>
      <c r="N114" s="445">
        <v>37</v>
      </c>
      <c r="O114" s="21" t="s">
        <v>145</v>
      </c>
      <c r="P114" s="491">
        <f>$F$219</f>
        <v>401.57</v>
      </c>
      <c r="Q114" s="496">
        <f t="shared" si="6"/>
        <v>0.40156999999999998</v>
      </c>
    </row>
    <row r="115" spans="1:24" x14ac:dyDescent="0.25">
      <c r="A115" s="778">
        <v>15</v>
      </c>
      <c r="B115" s="783" t="s">
        <v>97</v>
      </c>
      <c r="C115" s="192" t="s">
        <v>191</v>
      </c>
      <c r="D115" s="180"/>
      <c r="E115" s="242"/>
      <c r="F115" s="750">
        <f t="shared" ref="F115" si="11">SUM(E115:E122)</f>
        <v>826.05000000000007</v>
      </c>
      <c r="G115" s="225"/>
      <c r="H115" s="796" t="s">
        <v>302</v>
      </c>
      <c r="I115" s="789"/>
      <c r="L115" s="208"/>
      <c r="M115" s="163"/>
      <c r="N115" s="445">
        <v>38</v>
      </c>
      <c r="O115" s="21" t="s">
        <v>175</v>
      </c>
      <c r="P115" s="491">
        <f>$F$315</f>
        <v>372.91999999999996</v>
      </c>
      <c r="Q115" s="496">
        <f t="shared" si="6"/>
        <v>0.37291999999999997</v>
      </c>
    </row>
    <row r="116" spans="1:24" x14ac:dyDescent="0.25">
      <c r="A116" s="779"/>
      <c r="B116" s="784"/>
      <c r="C116" s="196" t="s">
        <v>190</v>
      </c>
      <c r="D116" s="162"/>
      <c r="E116" s="156"/>
      <c r="F116" s="704"/>
      <c r="G116" s="212"/>
      <c r="H116" s="799"/>
      <c r="I116" s="790"/>
      <c r="L116" s="208"/>
      <c r="M116" s="163"/>
      <c r="N116" s="445">
        <v>39</v>
      </c>
      <c r="O116" s="21" t="s">
        <v>167</v>
      </c>
      <c r="P116" s="491">
        <f>$F$283</f>
        <v>364.08</v>
      </c>
      <c r="Q116" s="496">
        <f t="shared" si="6"/>
        <v>0.36407999999999996</v>
      </c>
      <c r="R116" s="163"/>
      <c r="S116" s="163"/>
      <c r="T116" s="163"/>
      <c r="U116" s="163"/>
      <c r="V116" s="163"/>
      <c r="W116" s="163"/>
      <c r="X116" s="163"/>
    </row>
    <row r="117" spans="1:24" x14ac:dyDescent="0.25">
      <c r="A117" s="779"/>
      <c r="B117" s="784"/>
      <c r="C117" s="199" t="s">
        <v>189</v>
      </c>
      <c r="D117" s="162">
        <v>5</v>
      </c>
      <c r="E117" s="156">
        <f>'M2'!I46</f>
        <v>455.87000000000006</v>
      </c>
      <c r="F117" s="704"/>
      <c r="G117" s="212" t="s">
        <v>301</v>
      </c>
      <c r="H117" s="799"/>
      <c r="I117" s="790"/>
      <c r="L117" s="208"/>
      <c r="M117" s="163"/>
      <c r="N117" s="445">
        <v>40</v>
      </c>
      <c r="O117" s="20" t="s">
        <v>30</v>
      </c>
      <c r="P117" s="491">
        <f>$F$27</f>
        <v>326.70000000000005</v>
      </c>
      <c r="Q117" s="496">
        <f t="shared" si="6"/>
        <v>0.32670000000000005</v>
      </c>
      <c r="R117" s="163"/>
      <c r="S117" s="163"/>
      <c r="T117" s="163"/>
      <c r="U117" s="163"/>
      <c r="V117" s="163"/>
      <c r="W117" s="163"/>
      <c r="X117" s="163"/>
    </row>
    <row r="118" spans="1:24" x14ac:dyDescent="0.25">
      <c r="A118" s="779"/>
      <c r="B118" s="784"/>
      <c r="C118" s="196" t="s">
        <v>193</v>
      </c>
      <c r="D118" s="162"/>
      <c r="E118" s="156"/>
      <c r="F118" s="704"/>
      <c r="G118" s="212"/>
      <c r="H118" s="799"/>
      <c r="I118" s="790"/>
      <c r="L118" s="208"/>
      <c r="M118" s="163"/>
      <c r="N118" s="445">
        <v>41</v>
      </c>
      <c r="O118" s="21" t="s">
        <v>165</v>
      </c>
      <c r="P118" s="491">
        <f>$F$275</f>
        <v>292.98</v>
      </c>
      <c r="Q118" s="496">
        <f t="shared" si="6"/>
        <v>0.29298000000000002</v>
      </c>
      <c r="R118" s="163"/>
      <c r="S118" s="163"/>
      <c r="T118" s="163"/>
      <c r="U118" s="163"/>
      <c r="V118" s="163"/>
      <c r="W118" s="163"/>
      <c r="X118" s="163"/>
    </row>
    <row r="119" spans="1:24" x14ac:dyDescent="0.25">
      <c r="A119" s="779"/>
      <c r="B119" s="784"/>
      <c r="C119" s="202" t="s">
        <v>282</v>
      </c>
      <c r="D119" s="162">
        <v>2</v>
      </c>
      <c r="E119" s="156">
        <f>'M2'!I47</f>
        <v>370.18</v>
      </c>
      <c r="F119" s="704"/>
      <c r="G119" s="212" t="s">
        <v>300</v>
      </c>
      <c r="H119" s="799"/>
      <c r="I119" s="790"/>
      <c r="L119" s="208"/>
      <c r="M119" s="163"/>
      <c r="N119" s="445">
        <v>42</v>
      </c>
      <c r="O119" s="21" t="s">
        <v>169</v>
      </c>
      <c r="P119" s="491">
        <f>$F$291</f>
        <v>285.32</v>
      </c>
      <c r="Q119" s="496">
        <f t="shared" si="6"/>
        <v>0.28532000000000002</v>
      </c>
      <c r="R119" s="163"/>
      <c r="S119" s="163"/>
      <c r="T119" s="163"/>
      <c r="U119" s="163"/>
      <c r="V119" s="163"/>
      <c r="W119" s="163"/>
      <c r="X119" s="163"/>
    </row>
    <row r="120" spans="1:24" x14ac:dyDescent="0.25">
      <c r="A120" s="779"/>
      <c r="B120" s="784"/>
      <c r="C120" s="202" t="s">
        <v>243</v>
      </c>
      <c r="D120" s="181"/>
      <c r="E120" s="243"/>
      <c r="F120" s="704"/>
      <c r="G120" s="235"/>
      <c r="H120" s="799"/>
      <c r="I120" s="790"/>
      <c r="L120" s="208"/>
      <c r="M120" s="163"/>
      <c r="N120" s="445">
        <v>43</v>
      </c>
      <c r="O120" s="21" t="s">
        <v>148</v>
      </c>
      <c r="P120" s="491">
        <f>$F$227</f>
        <v>180.3</v>
      </c>
      <c r="Q120" s="496">
        <f t="shared" si="6"/>
        <v>0.18030000000000002</v>
      </c>
      <c r="R120" s="163"/>
      <c r="S120" s="163"/>
      <c r="T120" s="163"/>
      <c r="U120" s="163"/>
      <c r="V120" s="163"/>
      <c r="W120" s="163"/>
      <c r="X120" s="163"/>
    </row>
    <row r="121" spans="1:24" x14ac:dyDescent="0.25">
      <c r="A121" s="779"/>
      <c r="B121" s="784"/>
      <c r="C121" s="196" t="s">
        <v>200</v>
      </c>
      <c r="D121" s="181">
        <f>Base!G18</f>
        <v>7</v>
      </c>
      <c r="E121" s="243"/>
      <c r="F121" s="704"/>
      <c r="G121" s="235"/>
      <c r="H121" s="799"/>
      <c r="I121" s="790"/>
      <c r="L121" s="208"/>
      <c r="M121" s="163"/>
      <c r="N121" s="446">
        <v>44</v>
      </c>
      <c r="O121" s="20" t="s">
        <v>69</v>
      </c>
      <c r="P121" s="491">
        <f>$F$75</f>
        <v>165.43</v>
      </c>
      <c r="Q121" s="496">
        <f t="shared" si="6"/>
        <v>0.16542999999999999</v>
      </c>
      <c r="R121" s="163"/>
      <c r="S121" s="163"/>
      <c r="T121" s="163"/>
      <c r="U121" s="163"/>
      <c r="V121" s="163"/>
      <c r="W121" s="163"/>
      <c r="X121" s="163"/>
    </row>
    <row r="122" spans="1:24" ht="15.75" thickBot="1" x14ac:dyDescent="0.3">
      <c r="A122" s="779"/>
      <c r="B122" s="784"/>
      <c r="C122" s="203" t="s">
        <v>203</v>
      </c>
      <c r="D122" s="182">
        <f>Base!I18</f>
        <v>23</v>
      </c>
      <c r="E122" s="247"/>
      <c r="F122" s="751"/>
      <c r="G122" s="236"/>
      <c r="H122" s="800"/>
      <c r="I122" s="791"/>
      <c r="L122" s="208"/>
      <c r="M122" s="163"/>
      <c r="N122" s="446">
        <v>45</v>
      </c>
      <c r="O122" s="21" t="s">
        <v>154</v>
      </c>
      <c r="P122" s="491">
        <f>$F$243</f>
        <v>86.44</v>
      </c>
      <c r="Q122" s="496">
        <f t="shared" si="6"/>
        <v>8.6440000000000003E-2</v>
      </c>
      <c r="R122" s="163"/>
      <c r="S122" s="163"/>
      <c r="T122" s="163"/>
      <c r="U122" s="163"/>
      <c r="V122" s="163"/>
      <c r="W122" s="163"/>
      <c r="X122" s="163"/>
    </row>
    <row r="123" spans="1:24" x14ac:dyDescent="0.25">
      <c r="A123" s="778">
        <v>16</v>
      </c>
      <c r="B123" s="783" t="s">
        <v>102</v>
      </c>
      <c r="C123" s="192" t="s">
        <v>191</v>
      </c>
      <c r="D123" s="180"/>
      <c r="E123" s="242"/>
      <c r="F123" s="750">
        <f t="shared" ref="F123" si="12">SUM(E123:E130)</f>
        <v>2536.7200000000003</v>
      </c>
      <c r="G123" s="225"/>
      <c r="H123" s="796" t="s">
        <v>304</v>
      </c>
      <c r="I123" s="789"/>
      <c r="L123" s="208"/>
      <c r="M123" s="163"/>
      <c r="N123" s="446">
        <v>46</v>
      </c>
      <c r="O123" s="6" t="s">
        <v>160</v>
      </c>
      <c r="P123" s="491">
        <f>$F$259</f>
        <v>0</v>
      </c>
      <c r="Q123" s="496">
        <f t="shared" si="6"/>
        <v>0</v>
      </c>
      <c r="R123" s="163"/>
      <c r="S123" s="163"/>
      <c r="T123" s="163"/>
      <c r="U123" s="163"/>
      <c r="V123" s="163"/>
      <c r="W123" s="163"/>
      <c r="X123" s="163"/>
    </row>
    <row r="124" spans="1:24" ht="15.75" thickBot="1" x14ac:dyDescent="0.3">
      <c r="A124" s="779">
        <v>17</v>
      </c>
      <c r="B124" s="784"/>
      <c r="C124" s="196" t="s">
        <v>190</v>
      </c>
      <c r="D124" s="162">
        <v>8</v>
      </c>
      <c r="E124" s="156">
        <f>'M2'!J49</f>
        <v>1625.43</v>
      </c>
      <c r="F124" s="704"/>
      <c r="G124" s="212" t="s">
        <v>305</v>
      </c>
      <c r="H124" s="799"/>
      <c r="I124" s="790"/>
      <c r="L124" s="208"/>
      <c r="M124" s="163"/>
      <c r="N124" s="497">
        <v>47</v>
      </c>
      <c r="O124" s="498" t="s">
        <v>179</v>
      </c>
      <c r="P124" s="499">
        <f>$F$331</f>
        <v>0</v>
      </c>
      <c r="Q124" s="500">
        <f t="shared" si="6"/>
        <v>0</v>
      </c>
      <c r="R124" s="163"/>
      <c r="S124" s="163"/>
      <c r="T124" s="163"/>
      <c r="U124" s="163"/>
      <c r="V124" s="163"/>
      <c r="W124" s="163"/>
      <c r="X124" s="163"/>
    </row>
    <row r="125" spans="1:24" x14ac:dyDescent="0.25">
      <c r="A125" s="779">
        <v>18</v>
      </c>
      <c r="B125" s="784"/>
      <c r="C125" s="199" t="s">
        <v>189</v>
      </c>
      <c r="D125" s="162">
        <v>3</v>
      </c>
      <c r="E125" s="156">
        <f>'M2'!J50</f>
        <v>911.29000000000008</v>
      </c>
      <c r="F125" s="704"/>
      <c r="G125" s="212" t="s">
        <v>303</v>
      </c>
      <c r="H125" s="799"/>
      <c r="I125" s="790"/>
      <c r="L125" s="208"/>
      <c r="M125" s="163"/>
      <c r="P125" s="434">
        <f>SUM(P78:P124)</f>
        <v>94515.813000000009</v>
      </c>
      <c r="Q125" s="441">
        <f>SUM(Q78:Q124)</f>
        <v>94.515812999999994</v>
      </c>
      <c r="R125" s="163"/>
      <c r="S125" s="163"/>
      <c r="T125" s="163"/>
      <c r="U125" s="163"/>
      <c r="V125" s="163"/>
      <c r="W125" s="163"/>
      <c r="X125" s="163"/>
    </row>
    <row r="126" spans="1:24" x14ac:dyDescent="0.25">
      <c r="A126" s="779"/>
      <c r="B126" s="784"/>
      <c r="C126" s="196" t="s">
        <v>193</v>
      </c>
      <c r="D126" s="162"/>
      <c r="E126" s="156"/>
      <c r="F126" s="704"/>
      <c r="G126" s="212"/>
      <c r="H126" s="799"/>
      <c r="I126" s="790"/>
      <c r="L126" s="208"/>
      <c r="M126" s="163"/>
      <c r="N126" s="163"/>
      <c r="O126" s="163"/>
      <c r="P126" s="163"/>
      <c r="Q126" s="488"/>
      <c r="R126" s="163"/>
      <c r="S126" s="163"/>
      <c r="T126" s="163"/>
      <c r="U126" s="163"/>
      <c r="V126" s="163"/>
      <c r="W126" s="163"/>
      <c r="X126" s="163"/>
    </row>
    <row r="127" spans="1:24" x14ac:dyDescent="0.25">
      <c r="A127" s="779"/>
      <c r="B127" s="784"/>
      <c r="C127" s="202" t="s">
        <v>282</v>
      </c>
      <c r="D127" s="162"/>
      <c r="E127" s="156"/>
      <c r="F127" s="704"/>
      <c r="G127" s="212"/>
      <c r="H127" s="799"/>
      <c r="I127" s="790"/>
      <c r="L127" s="208"/>
      <c r="M127" s="163"/>
      <c r="N127" s="163"/>
      <c r="O127" s="163"/>
      <c r="P127" s="163"/>
      <c r="Q127" s="488"/>
      <c r="R127" s="163"/>
      <c r="S127" s="163"/>
      <c r="T127" s="163"/>
      <c r="U127" s="163"/>
      <c r="V127" s="163"/>
      <c r="W127" s="163"/>
      <c r="X127" s="163"/>
    </row>
    <row r="128" spans="1:24" x14ac:dyDescent="0.25">
      <c r="A128" s="779"/>
      <c r="B128" s="784"/>
      <c r="C128" s="202" t="s">
        <v>243</v>
      </c>
      <c r="D128" s="181"/>
      <c r="E128" s="243"/>
      <c r="F128" s="704"/>
      <c r="G128" s="235"/>
      <c r="H128" s="799"/>
      <c r="I128" s="790"/>
      <c r="L128" s="208"/>
      <c r="M128" s="163"/>
      <c r="N128" s="163"/>
      <c r="O128" s="163"/>
      <c r="P128" s="163"/>
      <c r="Q128" s="488"/>
      <c r="R128" s="163"/>
      <c r="S128" s="163"/>
      <c r="T128" s="163"/>
      <c r="U128" s="163"/>
      <c r="V128" s="163"/>
      <c r="W128" s="163"/>
      <c r="X128" s="163"/>
    </row>
    <row r="129" spans="1:24" x14ac:dyDescent="0.25">
      <c r="A129" s="779"/>
      <c r="B129" s="784"/>
      <c r="C129" s="196" t="s">
        <v>200</v>
      </c>
      <c r="D129" s="181">
        <f>Base!G19</f>
        <v>14</v>
      </c>
      <c r="E129" s="243"/>
      <c r="F129" s="704"/>
      <c r="G129" s="235"/>
      <c r="H129" s="799"/>
      <c r="I129" s="790"/>
      <c r="L129" s="208"/>
      <c r="M129" s="163"/>
      <c r="N129" s="163"/>
      <c r="O129" s="163"/>
      <c r="P129" s="163"/>
      <c r="Q129" s="488"/>
      <c r="R129" s="163"/>
      <c r="S129" s="163"/>
      <c r="T129" s="163"/>
      <c r="U129" s="163"/>
      <c r="V129" s="163"/>
      <c r="W129" s="163"/>
      <c r="X129" s="163"/>
    </row>
    <row r="130" spans="1:24" ht="15.75" thickBot="1" x14ac:dyDescent="0.3">
      <c r="A130" s="779"/>
      <c r="B130" s="784"/>
      <c r="C130" s="203" t="s">
        <v>203</v>
      </c>
      <c r="D130" s="182">
        <f>Base!I19</f>
        <v>45</v>
      </c>
      <c r="E130" s="247"/>
      <c r="F130" s="751"/>
      <c r="G130" s="236"/>
      <c r="H130" s="800"/>
      <c r="I130" s="791"/>
      <c r="L130" s="208"/>
      <c r="M130" s="163"/>
      <c r="N130" s="163"/>
      <c r="O130" s="163"/>
      <c r="P130" s="163"/>
      <c r="Q130" s="488"/>
      <c r="R130" s="163"/>
      <c r="S130" s="163"/>
      <c r="T130" s="163"/>
      <c r="U130" s="163"/>
      <c r="V130" s="163"/>
      <c r="W130" s="163"/>
      <c r="X130" s="163"/>
    </row>
    <row r="131" spans="1:24" x14ac:dyDescent="0.25">
      <c r="A131" s="778">
        <v>17</v>
      </c>
      <c r="B131" s="783" t="s">
        <v>107</v>
      </c>
      <c r="C131" s="192" t="s">
        <v>191</v>
      </c>
      <c r="D131" s="180"/>
      <c r="E131" s="242"/>
      <c r="F131" s="750">
        <f t="shared" ref="F131" si="13">SUM(E131:E138)</f>
        <v>3141.17</v>
      </c>
      <c r="G131" s="225"/>
      <c r="H131" s="796" t="s">
        <v>306</v>
      </c>
      <c r="I131" s="789"/>
      <c r="L131" s="208"/>
      <c r="M131" s="163"/>
      <c r="N131" s="163"/>
      <c r="O131" s="163"/>
      <c r="P131" s="163"/>
      <c r="Q131" s="488"/>
      <c r="R131" s="163"/>
      <c r="S131" s="163"/>
      <c r="T131" s="163"/>
      <c r="U131" s="163"/>
      <c r="V131" s="163"/>
      <c r="W131" s="163"/>
      <c r="X131" s="163"/>
    </row>
    <row r="132" spans="1:24" x14ac:dyDescent="0.25">
      <c r="A132" s="779"/>
      <c r="B132" s="784"/>
      <c r="C132" s="196" t="s">
        <v>190</v>
      </c>
      <c r="D132" s="162">
        <v>7</v>
      </c>
      <c r="E132" s="156">
        <f>'M2'!M52</f>
        <v>1853.8600000000001</v>
      </c>
      <c r="F132" s="704"/>
      <c r="G132" s="212" t="s">
        <v>289</v>
      </c>
      <c r="H132" s="799"/>
      <c r="I132" s="790"/>
      <c r="L132" s="208"/>
      <c r="M132" s="163"/>
      <c r="N132" s="163"/>
      <c r="O132" s="163"/>
      <c r="P132" s="163"/>
      <c r="Q132" s="488"/>
      <c r="R132" s="163"/>
      <c r="S132" s="163"/>
      <c r="T132" s="163"/>
      <c r="U132" s="163"/>
      <c r="V132" s="163"/>
      <c r="W132" s="163"/>
      <c r="X132" s="163"/>
    </row>
    <row r="133" spans="1:24" x14ac:dyDescent="0.25">
      <c r="A133" s="779"/>
      <c r="B133" s="784"/>
      <c r="C133" s="199" t="s">
        <v>189</v>
      </c>
      <c r="D133" s="162">
        <v>4</v>
      </c>
      <c r="E133" s="156">
        <f>'M2'!M53</f>
        <v>1287.31</v>
      </c>
      <c r="F133" s="704"/>
      <c r="G133" s="212" t="s">
        <v>290</v>
      </c>
      <c r="H133" s="799"/>
      <c r="I133" s="790"/>
      <c r="L133" s="208"/>
      <c r="M133" s="163"/>
      <c r="N133" s="163"/>
      <c r="O133" s="163"/>
      <c r="P133" s="163"/>
      <c r="Q133" s="488"/>
      <c r="R133" s="163"/>
      <c r="S133" s="163"/>
      <c r="T133" s="163"/>
      <c r="U133" s="163"/>
      <c r="V133" s="163"/>
      <c r="W133" s="163"/>
      <c r="X133" s="163"/>
    </row>
    <row r="134" spans="1:24" x14ac:dyDescent="0.25">
      <c r="A134" s="779"/>
      <c r="B134" s="784"/>
      <c r="C134" s="196" t="s">
        <v>193</v>
      </c>
      <c r="D134" s="162"/>
      <c r="E134" s="156"/>
      <c r="F134" s="704"/>
      <c r="G134" s="212"/>
      <c r="H134" s="799"/>
      <c r="I134" s="790"/>
      <c r="L134" s="208"/>
      <c r="M134" s="163"/>
      <c r="N134" s="163"/>
      <c r="O134" s="163"/>
      <c r="P134" s="163"/>
      <c r="Q134" s="488"/>
      <c r="R134" s="163"/>
      <c r="S134" s="163"/>
      <c r="T134" s="163"/>
      <c r="U134" s="163"/>
      <c r="V134" s="163"/>
      <c r="W134" s="163"/>
      <c r="X134" s="163"/>
    </row>
    <row r="135" spans="1:24" x14ac:dyDescent="0.25">
      <c r="A135" s="779"/>
      <c r="B135" s="784"/>
      <c r="C135" s="202" t="s">
        <v>282</v>
      </c>
      <c r="D135" s="181"/>
      <c r="E135" s="243"/>
      <c r="F135" s="704"/>
      <c r="G135" s="235"/>
      <c r="H135" s="799"/>
      <c r="I135" s="790"/>
      <c r="L135" s="208"/>
      <c r="M135" s="163"/>
      <c r="N135" s="163"/>
      <c r="O135" s="163"/>
      <c r="P135" s="163"/>
      <c r="Q135" s="488"/>
      <c r="R135" s="163"/>
      <c r="S135" s="163"/>
      <c r="T135" s="163"/>
      <c r="U135" s="163"/>
      <c r="V135" s="163"/>
      <c r="W135" s="163"/>
      <c r="X135" s="163"/>
    </row>
    <row r="136" spans="1:24" x14ac:dyDescent="0.25">
      <c r="A136" s="779"/>
      <c r="B136" s="784"/>
      <c r="C136" s="202" t="s">
        <v>243</v>
      </c>
      <c r="D136" s="181"/>
      <c r="E136" s="243"/>
      <c r="F136" s="704"/>
      <c r="G136" s="235"/>
      <c r="H136" s="799"/>
      <c r="I136" s="790"/>
      <c r="L136" s="208"/>
      <c r="M136" s="163"/>
      <c r="N136" s="163"/>
      <c r="O136" s="163"/>
      <c r="P136" s="163"/>
      <c r="Q136" s="488"/>
      <c r="R136" s="163"/>
      <c r="S136" s="163"/>
      <c r="T136" s="163"/>
      <c r="U136" s="163"/>
      <c r="V136" s="163"/>
      <c r="W136" s="163"/>
      <c r="X136" s="163"/>
    </row>
    <row r="137" spans="1:24" x14ac:dyDescent="0.25">
      <c r="A137" s="779"/>
      <c r="B137" s="784"/>
      <c r="C137" s="196" t="s">
        <v>200</v>
      </c>
      <c r="D137" s="162">
        <f>Base!G20</f>
        <v>17</v>
      </c>
      <c r="E137" s="243"/>
      <c r="F137" s="704"/>
      <c r="G137" s="235"/>
      <c r="H137" s="799"/>
      <c r="I137" s="790"/>
      <c r="L137" s="208"/>
      <c r="M137" s="163"/>
      <c r="N137" s="163"/>
      <c r="O137" s="163"/>
      <c r="P137" s="163"/>
      <c r="Q137" s="488"/>
      <c r="R137" s="163"/>
      <c r="S137" s="163"/>
      <c r="T137" s="163"/>
      <c r="U137" s="163"/>
      <c r="V137" s="163"/>
      <c r="W137" s="163"/>
      <c r="X137" s="163"/>
    </row>
    <row r="138" spans="1:24" ht="15.75" thickBot="1" x14ac:dyDescent="0.3">
      <c r="A138" s="779"/>
      <c r="B138" s="784"/>
      <c r="C138" s="203" t="s">
        <v>203</v>
      </c>
      <c r="D138" s="182">
        <f>Base!I20</f>
        <v>76</v>
      </c>
      <c r="E138" s="247"/>
      <c r="F138" s="751"/>
      <c r="G138" s="236"/>
      <c r="H138" s="800"/>
      <c r="I138" s="791"/>
      <c r="L138" s="208"/>
      <c r="M138" s="163"/>
      <c r="N138" s="163"/>
      <c r="O138" s="163"/>
      <c r="P138" s="163"/>
      <c r="Q138" s="488"/>
      <c r="R138" s="163"/>
      <c r="S138" s="163"/>
      <c r="T138" s="163"/>
      <c r="U138" s="163"/>
      <c r="V138" s="163"/>
      <c r="W138" s="163"/>
      <c r="X138" s="163"/>
    </row>
    <row r="139" spans="1:24" x14ac:dyDescent="0.25">
      <c r="A139" s="778">
        <v>18</v>
      </c>
      <c r="B139" s="783" t="s">
        <v>112</v>
      </c>
      <c r="C139" s="192" t="s">
        <v>191</v>
      </c>
      <c r="D139" s="180"/>
      <c r="E139" s="242"/>
      <c r="F139" s="750">
        <f t="shared" ref="F139" si="14">SUM(E139:E146)</f>
        <v>1945.4599999999998</v>
      </c>
      <c r="G139" s="225"/>
      <c r="H139" s="796" t="s">
        <v>291</v>
      </c>
      <c r="I139" s="734"/>
      <c r="L139" s="208"/>
      <c r="M139" s="163"/>
      <c r="N139" s="163"/>
      <c r="O139" s="163"/>
      <c r="P139" s="163"/>
      <c r="Q139" s="488"/>
      <c r="R139" s="163"/>
      <c r="S139" s="163"/>
      <c r="T139" s="163"/>
      <c r="U139" s="163"/>
      <c r="V139" s="163"/>
      <c r="W139" s="163"/>
      <c r="X139" s="163"/>
    </row>
    <row r="140" spans="1:24" x14ac:dyDescent="0.25">
      <c r="A140" s="779"/>
      <c r="B140" s="784"/>
      <c r="C140" s="196" t="s">
        <v>190</v>
      </c>
      <c r="D140" s="162">
        <v>6</v>
      </c>
      <c r="E140" s="156">
        <f>'M2'!H55</f>
        <v>1243.4999999999998</v>
      </c>
      <c r="F140" s="704"/>
      <c r="G140" s="212" t="s">
        <v>293</v>
      </c>
      <c r="H140" s="799"/>
      <c r="I140" s="790"/>
      <c r="L140" s="208"/>
      <c r="M140" s="163"/>
      <c r="N140" s="163"/>
      <c r="O140" s="163"/>
      <c r="P140" s="163"/>
      <c r="Q140" s="488"/>
      <c r="R140" s="163"/>
      <c r="S140" s="163"/>
      <c r="T140" s="163"/>
      <c r="U140" s="163"/>
      <c r="V140" s="163"/>
      <c r="W140" s="163"/>
      <c r="X140" s="163"/>
    </row>
    <row r="141" spans="1:24" x14ac:dyDescent="0.25">
      <c r="A141" s="779"/>
      <c r="B141" s="784"/>
      <c r="C141" s="199" t="s">
        <v>189</v>
      </c>
      <c r="D141" s="162">
        <v>4</v>
      </c>
      <c r="E141" s="156">
        <f>'M2'!H56</f>
        <v>701.96</v>
      </c>
      <c r="F141" s="704"/>
      <c r="G141" s="212" t="s">
        <v>294</v>
      </c>
      <c r="H141" s="799"/>
      <c r="I141" s="790"/>
      <c r="L141" s="208"/>
      <c r="M141" s="163"/>
      <c r="N141" s="163"/>
      <c r="O141" s="163"/>
      <c r="P141" s="163"/>
      <c r="Q141" s="488"/>
      <c r="R141" s="163"/>
      <c r="S141" s="163"/>
      <c r="T141" s="163"/>
      <c r="U141" s="163"/>
      <c r="V141" s="163"/>
      <c r="W141" s="163"/>
      <c r="X141" s="163"/>
    </row>
    <row r="142" spans="1:24" x14ac:dyDescent="0.25">
      <c r="A142" s="779"/>
      <c r="B142" s="784"/>
      <c r="C142" s="196" t="s">
        <v>193</v>
      </c>
      <c r="D142" s="162"/>
      <c r="E142" s="156"/>
      <c r="F142" s="704"/>
      <c r="G142" s="212"/>
      <c r="H142" s="799"/>
      <c r="I142" s="790"/>
      <c r="L142" s="208"/>
      <c r="M142" s="163"/>
      <c r="N142" s="163"/>
      <c r="O142" s="163"/>
      <c r="P142" s="163"/>
      <c r="Q142" s="488"/>
      <c r="R142" s="163"/>
      <c r="S142" s="163"/>
      <c r="T142" s="163"/>
      <c r="U142" s="163"/>
      <c r="V142" s="163"/>
      <c r="W142" s="163"/>
      <c r="X142" s="163"/>
    </row>
    <row r="143" spans="1:24" x14ac:dyDescent="0.25">
      <c r="A143" s="779"/>
      <c r="B143" s="784"/>
      <c r="C143" s="202" t="s">
        <v>282</v>
      </c>
      <c r="D143" s="181"/>
      <c r="E143" s="243"/>
      <c r="F143" s="704"/>
      <c r="G143" s="235"/>
      <c r="H143" s="799"/>
      <c r="I143" s="790"/>
      <c r="L143" s="208"/>
      <c r="M143" s="163"/>
      <c r="N143" s="163"/>
      <c r="O143" s="163"/>
      <c r="P143" s="163"/>
      <c r="Q143" s="488"/>
      <c r="R143" s="163"/>
      <c r="S143" s="163"/>
      <c r="T143" s="163"/>
      <c r="U143" s="163"/>
      <c r="V143" s="163"/>
      <c r="W143" s="163"/>
      <c r="X143" s="163"/>
    </row>
    <row r="144" spans="1:24" x14ac:dyDescent="0.25">
      <c r="A144" s="779"/>
      <c r="B144" s="784"/>
      <c r="C144" s="202" t="s">
        <v>243</v>
      </c>
      <c r="D144" s="181"/>
      <c r="E144" s="243"/>
      <c r="F144" s="704"/>
      <c r="G144" s="235"/>
      <c r="H144" s="799"/>
      <c r="I144" s="790"/>
      <c r="L144" s="208"/>
      <c r="M144" s="163"/>
      <c r="N144" s="163"/>
      <c r="O144" s="163"/>
      <c r="P144" s="163"/>
      <c r="Q144" s="488"/>
      <c r="R144" s="163"/>
      <c r="S144" s="163"/>
      <c r="T144" s="163"/>
      <c r="U144" s="163"/>
      <c r="V144" s="163"/>
      <c r="W144" s="163"/>
      <c r="X144" s="163"/>
    </row>
    <row r="145" spans="1:24" x14ac:dyDescent="0.25">
      <c r="A145" s="779"/>
      <c r="B145" s="784"/>
      <c r="C145" s="196" t="s">
        <v>200</v>
      </c>
      <c r="D145" s="162">
        <f>Base!G21</f>
        <v>8</v>
      </c>
      <c r="E145" s="243"/>
      <c r="F145" s="704"/>
      <c r="G145" s="235"/>
      <c r="H145" s="799"/>
      <c r="I145" s="790"/>
      <c r="L145" s="208"/>
      <c r="M145" s="163"/>
      <c r="N145" s="163"/>
      <c r="O145" s="163"/>
      <c r="P145" s="163"/>
      <c r="Q145" s="488"/>
      <c r="R145" s="163"/>
      <c r="S145" s="163"/>
      <c r="T145" s="163"/>
      <c r="U145" s="163"/>
      <c r="V145" s="163"/>
      <c r="W145" s="163"/>
      <c r="X145" s="163"/>
    </row>
    <row r="146" spans="1:24" ht="15.75" thickBot="1" x14ac:dyDescent="0.3">
      <c r="A146" s="779"/>
      <c r="B146" s="784"/>
      <c r="C146" s="203" t="s">
        <v>203</v>
      </c>
      <c r="D146" s="182">
        <f>Base!I21</f>
        <v>39</v>
      </c>
      <c r="E146" s="247"/>
      <c r="F146" s="751"/>
      <c r="G146" s="236"/>
      <c r="H146" s="800"/>
      <c r="I146" s="791"/>
      <c r="L146" s="208"/>
      <c r="M146" s="163"/>
      <c r="N146" s="163"/>
      <c r="O146" s="163"/>
      <c r="P146" s="163"/>
      <c r="Q146" s="488"/>
      <c r="R146" s="163"/>
      <c r="S146" s="163"/>
      <c r="T146" s="163"/>
      <c r="U146" s="163"/>
      <c r="V146" s="163"/>
      <c r="W146" s="163"/>
      <c r="X146" s="163"/>
    </row>
    <row r="147" spans="1:24" x14ac:dyDescent="0.25">
      <c r="A147" s="778">
        <v>19</v>
      </c>
      <c r="B147" s="783" t="s">
        <v>117</v>
      </c>
      <c r="C147" s="192" t="s">
        <v>191</v>
      </c>
      <c r="D147" s="180"/>
      <c r="E147" s="242"/>
      <c r="F147" s="750">
        <f t="shared" ref="F147" si="15">SUM(E147:E154)</f>
        <v>4148.33</v>
      </c>
      <c r="G147" s="225"/>
      <c r="H147" s="796" t="s">
        <v>295</v>
      </c>
      <c r="I147" s="789"/>
      <c r="L147" s="208"/>
      <c r="M147" s="163"/>
      <c r="N147" s="163"/>
      <c r="O147" s="163"/>
      <c r="P147" s="163"/>
      <c r="Q147" s="488"/>
      <c r="R147" s="163"/>
      <c r="S147" s="163"/>
      <c r="T147" s="163"/>
      <c r="U147" s="163"/>
      <c r="V147" s="163"/>
      <c r="W147" s="163"/>
      <c r="X147" s="163"/>
    </row>
    <row r="148" spans="1:24" x14ac:dyDescent="0.25">
      <c r="A148" s="779"/>
      <c r="B148" s="784"/>
      <c r="C148" s="196" t="s">
        <v>190</v>
      </c>
      <c r="D148" s="162"/>
      <c r="E148" s="156">
        <f>'M2'!O58</f>
        <v>1965.58</v>
      </c>
      <c r="F148" s="704"/>
      <c r="G148" s="212"/>
      <c r="H148" s="799"/>
      <c r="I148" s="790"/>
      <c r="L148" s="208"/>
      <c r="M148" s="163"/>
      <c r="N148" s="163"/>
      <c r="O148" s="163"/>
      <c r="P148" s="163"/>
      <c r="Q148" s="488"/>
      <c r="R148" s="163"/>
      <c r="S148" s="163"/>
      <c r="T148" s="163"/>
      <c r="U148" s="163"/>
      <c r="V148" s="163"/>
      <c r="W148" s="163"/>
      <c r="X148" s="163"/>
    </row>
    <row r="149" spans="1:24" x14ac:dyDescent="0.25">
      <c r="A149" s="779"/>
      <c r="B149" s="784"/>
      <c r="C149" s="199" t="s">
        <v>189</v>
      </c>
      <c r="D149" s="162"/>
      <c r="E149" s="156">
        <f>'M2'!O59</f>
        <v>2182.7499999999995</v>
      </c>
      <c r="F149" s="704"/>
      <c r="G149" s="212"/>
      <c r="H149" s="799"/>
      <c r="I149" s="790"/>
      <c r="L149" s="208"/>
      <c r="M149" s="163"/>
      <c r="N149" s="163"/>
      <c r="O149" s="163"/>
      <c r="P149" s="163"/>
      <c r="Q149" s="488"/>
      <c r="R149" s="163"/>
      <c r="S149" s="163"/>
      <c r="T149" s="163"/>
      <c r="U149" s="163"/>
      <c r="V149" s="163"/>
      <c r="W149" s="163"/>
      <c r="X149" s="163"/>
    </row>
    <row r="150" spans="1:24" x14ac:dyDescent="0.25">
      <c r="A150" s="779"/>
      <c r="B150" s="784"/>
      <c r="C150" s="196" t="s">
        <v>193</v>
      </c>
      <c r="D150" s="162"/>
      <c r="E150" s="156"/>
      <c r="F150" s="704"/>
      <c r="G150" s="212"/>
      <c r="H150" s="799"/>
      <c r="I150" s="790"/>
      <c r="L150" s="208"/>
      <c r="M150" s="163"/>
      <c r="N150" s="163"/>
      <c r="O150" s="163"/>
      <c r="P150" s="163"/>
      <c r="Q150" s="488"/>
      <c r="R150" s="163"/>
      <c r="S150" s="163"/>
      <c r="T150" s="163"/>
      <c r="U150" s="163"/>
      <c r="V150" s="163"/>
      <c r="W150" s="163"/>
      <c r="X150" s="163"/>
    </row>
    <row r="151" spans="1:24" x14ac:dyDescent="0.25">
      <c r="A151" s="779"/>
      <c r="B151" s="784"/>
      <c r="C151" s="202" t="s">
        <v>282</v>
      </c>
      <c r="D151" s="181"/>
      <c r="E151" s="243"/>
      <c r="F151" s="704"/>
      <c r="G151" s="235"/>
      <c r="H151" s="799"/>
      <c r="I151" s="790"/>
      <c r="L151" s="208"/>
      <c r="M151" s="163"/>
      <c r="N151" s="163"/>
      <c r="O151" s="163"/>
      <c r="P151" s="163"/>
      <c r="Q151" s="488"/>
      <c r="R151" s="163"/>
      <c r="S151" s="163"/>
      <c r="T151" s="163"/>
      <c r="U151" s="163"/>
      <c r="V151" s="163"/>
      <c r="W151" s="163"/>
      <c r="X151" s="163"/>
    </row>
    <row r="152" spans="1:24" x14ac:dyDescent="0.25">
      <c r="A152" s="779"/>
      <c r="B152" s="784"/>
      <c r="C152" s="202" t="s">
        <v>243</v>
      </c>
      <c r="D152" s="181"/>
      <c r="E152" s="243"/>
      <c r="F152" s="704"/>
      <c r="G152" s="235"/>
      <c r="H152" s="799"/>
      <c r="I152" s="790"/>
      <c r="L152" s="208"/>
      <c r="M152" s="163"/>
      <c r="N152" s="163"/>
      <c r="O152" s="163"/>
      <c r="P152" s="163"/>
      <c r="Q152" s="488"/>
      <c r="R152" s="163"/>
      <c r="S152" s="163"/>
      <c r="T152" s="163"/>
      <c r="U152" s="163"/>
      <c r="V152" s="163"/>
      <c r="W152" s="163"/>
      <c r="X152" s="163"/>
    </row>
    <row r="153" spans="1:24" x14ac:dyDescent="0.25">
      <c r="A153" s="779"/>
      <c r="B153" s="784"/>
      <c r="C153" s="196" t="s">
        <v>200</v>
      </c>
      <c r="D153" s="181">
        <f>Base!G22</f>
        <v>14</v>
      </c>
      <c r="E153" s="243"/>
      <c r="F153" s="704"/>
      <c r="G153" s="235"/>
      <c r="H153" s="799"/>
      <c r="I153" s="790"/>
      <c r="K153" s="233"/>
      <c r="L153" s="208"/>
      <c r="M153" s="163"/>
      <c r="N153" s="163"/>
      <c r="O153" s="163"/>
      <c r="P153" s="163"/>
      <c r="Q153" s="488"/>
      <c r="R153" s="163"/>
      <c r="S153" s="163"/>
      <c r="T153" s="163"/>
      <c r="U153" s="163"/>
      <c r="V153" s="163"/>
      <c r="W153" s="163"/>
      <c r="X153" s="163"/>
    </row>
    <row r="154" spans="1:24" ht="15.75" thickBot="1" x14ac:dyDescent="0.3">
      <c r="A154" s="779"/>
      <c r="B154" s="784"/>
      <c r="C154" s="203" t="s">
        <v>203</v>
      </c>
      <c r="D154" s="182">
        <f>Base!I22</f>
        <v>82</v>
      </c>
      <c r="E154" s="247"/>
      <c r="F154" s="751"/>
      <c r="G154" s="236"/>
      <c r="H154" s="800"/>
      <c r="I154" s="791"/>
      <c r="K154" s="233"/>
      <c r="L154" s="208"/>
      <c r="M154" s="163"/>
      <c r="N154" s="163"/>
      <c r="O154" s="163"/>
      <c r="P154" s="163"/>
      <c r="Q154" s="488"/>
      <c r="R154" s="163"/>
      <c r="S154" s="163"/>
      <c r="T154" s="163"/>
      <c r="U154" s="163"/>
      <c r="V154" s="163"/>
      <c r="W154" s="163"/>
      <c r="X154" s="163"/>
    </row>
    <row r="155" spans="1:24" x14ac:dyDescent="0.25">
      <c r="A155" s="778">
        <v>20</v>
      </c>
      <c r="B155" s="783" t="s">
        <v>121</v>
      </c>
      <c r="C155" s="192" t="s">
        <v>191</v>
      </c>
      <c r="D155" s="180"/>
      <c r="E155" s="242"/>
      <c r="F155" s="750">
        <f t="shared" ref="F155" si="16">SUM(E155:E162)</f>
        <v>2342.6600000000003</v>
      </c>
      <c r="G155" s="225"/>
      <c r="H155" s="796" t="s">
        <v>307</v>
      </c>
      <c r="I155" s="789"/>
      <c r="K155" s="233"/>
      <c r="L155" s="208"/>
      <c r="M155" s="163"/>
      <c r="N155" s="163"/>
      <c r="O155" s="163"/>
      <c r="P155" s="163"/>
      <c r="Q155" s="488"/>
      <c r="R155" s="163"/>
      <c r="S155" s="163"/>
      <c r="T155" s="163"/>
      <c r="U155" s="163"/>
      <c r="V155" s="163"/>
      <c r="W155" s="163"/>
      <c r="X155" s="163"/>
    </row>
    <row r="156" spans="1:24" x14ac:dyDescent="0.25">
      <c r="A156" s="779"/>
      <c r="B156" s="784"/>
      <c r="C156" s="196" t="s">
        <v>190</v>
      </c>
      <c r="D156" s="162">
        <v>5</v>
      </c>
      <c r="E156" s="156">
        <f>'M2'!K61</f>
        <v>1066.46</v>
      </c>
      <c r="F156" s="704"/>
      <c r="G156" s="212" t="s">
        <v>309</v>
      </c>
      <c r="H156" s="799"/>
      <c r="I156" s="790"/>
      <c r="K156" s="237"/>
      <c r="L156" s="208"/>
      <c r="M156" s="163"/>
      <c r="N156" s="163"/>
      <c r="O156" s="163"/>
      <c r="P156" s="163"/>
      <c r="Q156" s="488"/>
      <c r="R156" s="163"/>
      <c r="S156" s="163"/>
      <c r="T156" s="163"/>
      <c r="U156" s="163"/>
      <c r="V156" s="163"/>
      <c r="W156" s="163"/>
      <c r="X156" s="163"/>
    </row>
    <row r="157" spans="1:24" x14ac:dyDescent="0.25">
      <c r="A157" s="779"/>
      <c r="B157" s="784"/>
      <c r="C157" s="199" t="s">
        <v>189</v>
      </c>
      <c r="D157" s="162">
        <v>7</v>
      </c>
      <c r="E157" s="156">
        <f>'M2'!K62</f>
        <v>996.55000000000007</v>
      </c>
      <c r="F157" s="704"/>
      <c r="G157" s="212" t="s">
        <v>311</v>
      </c>
      <c r="H157" s="799"/>
      <c r="I157" s="790"/>
      <c r="K157" s="237"/>
      <c r="L157" s="208"/>
      <c r="M157" s="163"/>
      <c r="N157" s="163"/>
      <c r="O157" s="163"/>
      <c r="P157" s="163"/>
      <c r="Q157" s="488"/>
      <c r="R157" s="163"/>
      <c r="S157" s="163"/>
      <c r="T157" s="163"/>
      <c r="U157" s="163"/>
      <c r="V157" s="163"/>
      <c r="W157" s="163"/>
      <c r="X157" s="163"/>
    </row>
    <row r="158" spans="1:24" x14ac:dyDescent="0.25">
      <c r="A158" s="779"/>
      <c r="B158" s="784"/>
      <c r="C158" s="196" t="s">
        <v>193</v>
      </c>
      <c r="D158" s="162"/>
      <c r="E158" s="156"/>
      <c r="F158" s="704"/>
      <c r="G158" s="212"/>
      <c r="H158" s="799"/>
      <c r="I158" s="790"/>
      <c r="K158" s="237"/>
      <c r="L158" s="208"/>
      <c r="M158" s="163"/>
      <c r="N158" s="163"/>
      <c r="O158" s="163"/>
      <c r="P158" s="163"/>
      <c r="Q158" s="488"/>
      <c r="R158" s="163"/>
      <c r="S158" s="163"/>
      <c r="T158" s="163"/>
      <c r="U158" s="163"/>
      <c r="V158" s="163"/>
      <c r="W158" s="163"/>
      <c r="X158" s="163"/>
    </row>
    <row r="159" spans="1:24" x14ac:dyDescent="0.25">
      <c r="A159" s="779"/>
      <c r="B159" s="784"/>
      <c r="C159" s="202" t="s">
        <v>282</v>
      </c>
      <c r="D159" s="181"/>
      <c r="E159" s="243"/>
      <c r="F159" s="704"/>
      <c r="G159" s="235"/>
      <c r="H159" s="799"/>
      <c r="I159" s="790"/>
      <c r="K159" s="233"/>
      <c r="L159" s="208"/>
      <c r="M159" s="163"/>
      <c r="N159" s="163"/>
      <c r="O159" s="163"/>
      <c r="P159" s="163"/>
      <c r="Q159" s="488"/>
      <c r="R159" s="163"/>
      <c r="S159" s="163"/>
      <c r="T159" s="163"/>
      <c r="U159" s="163"/>
      <c r="V159" s="163"/>
      <c r="W159" s="163"/>
      <c r="X159" s="163"/>
    </row>
    <row r="160" spans="1:24" x14ac:dyDescent="0.25">
      <c r="A160" s="779"/>
      <c r="B160" s="784"/>
      <c r="C160" s="202" t="s">
        <v>243</v>
      </c>
      <c r="D160" s="181">
        <v>2</v>
      </c>
      <c r="E160" s="243">
        <f>'M2'!K63</f>
        <v>279.64999999999998</v>
      </c>
      <c r="F160" s="704"/>
      <c r="G160" s="235" t="s">
        <v>310</v>
      </c>
      <c r="H160" s="799"/>
      <c r="I160" s="790"/>
      <c r="K160" s="237"/>
      <c r="L160" s="208"/>
      <c r="M160" s="163"/>
      <c r="N160" s="163"/>
      <c r="O160" s="163"/>
      <c r="P160" s="163"/>
      <c r="Q160" s="488"/>
      <c r="R160" s="163"/>
      <c r="S160" s="163"/>
      <c r="T160" s="163"/>
      <c r="U160" s="163"/>
      <c r="V160" s="163"/>
      <c r="W160" s="163"/>
      <c r="X160" s="163"/>
    </row>
    <row r="161" spans="1:24" x14ac:dyDescent="0.25">
      <c r="A161" s="779"/>
      <c r="B161" s="784"/>
      <c r="C161" s="196" t="s">
        <v>200</v>
      </c>
      <c r="D161" s="162">
        <f>Base!G23</f>
        <v>12</v>
      </c>
      <c r="E161" s="243"/>
      <c r="F161" s="704"/>
      <c r="G161" s="235"/>
      <c r="H161" s="799"/>
      <c r="I161" s="790"/>
      <c r="K161" s="238"/>
      <c r="L161" s="208"/>
      <c r="M161" s="163"/>
      <c r="N161" s="163"/>
      <c r="O161" s="163"/>
      <c r="P161" s="163"/>
      <c r="Q161" s="488"/>
      <c r="R161" s="163"/>
      <c r="S161" s="163"/>
      <c r="T161" s="163"/>
      <c r="U161" s="163"/>
      <c r="V161" s="163"/>
      <c r="W161" s="163"/>
      <c r="X161" s="163"/>
    </row>
    <row r="162" spans="1:24" ht="15.75" thickBot="1" x14ac:dyDescent="0.3">
      <c r="A162" s="779"/>
      <c r="B162" s="784"/>
      <c r="C162" s="203" t="s">
        <v>203</v>
      </c>
      <c r="D162" s="182">
        <f>Base!I23</f>
        <v>63</v>
      </c>
      <c r="E162" s="247"/>
      <c r="F162" s="751"/>
      <c r="G162" s="236"/>
      <c r="H162" s="800"/>
      <c r="I162" s="791"/>
      <c r="K162" s="237"/>
      <c r="L162" s="208"/>
      <c r="M162" s="163"/>
      <c r="N162" s="163"/>
      <c r="O162" s="163"/>
      <c r="P162" s="163"/>
      <c r="Q162" s="488"/>
      <c r="R162" s="163"/>
      <c r="S162" s="163"/>
      <c r="T162" s="163"/>
      <c r="U162" s="163"/>
      <c r="V162" s="163"/>
      <c r="W162" s="163"/>
      <c r="X162" s="163"/>
    </row>
    <row r="163" spans="1:24" x14ac:dyDescent="0.25">
      <c r="A163" s="778">
        <v>21</v>
      </c>
      <c r="B163" s="783" t="s">
        <v>124</v>
      </c>
      <c r="C163" s="192" t="s">
        <v>191</v>
      </c>
      <c r="D163" s="180"/>
      <c r="E163" s="242"/>
      <c r="F163" s="750">
        <f t="shared" ref="F163" si="17">SUM(E163:E170)</f>
        <v>1142.8000000000002</v>
      </c>
      <c r="G163" s="225"/>
      <c r="H163" s="796" t="s">
        <v>308</v>
      </c>
      <c r="I163" s="734"/>
      <c r="K163" s="237"/>
      <c r="L163" s="208"/>
      <c r="M163" s="163"/>
      <c r="N163" s="163"/>
      <c r="O163" s="163"/>
      <c r="P163" s="163"/>
      <c r="Q163" s="488"/>
      <c r="R163" s="163"/>
      <c r="S163" s="163"/>
      <c r="T163" s="163"/>
      <c r="U163" s="163"/>
      <c r="V163" s="163"/>
      <c r="W163" s="163"/>
      <c r="X163" s="163"/>
    </row>
    <row r="164" spans="1:24" x14ac:dyDescent="0.25">
      <c r="A164" s="779"/>
      <c r="B164" s="784"/>
      <c r="C164" s="196" t="s">
        <v>190</v>
      </c>
      <c r="D164" s="162">
        <v>5</v>
      </c>
      <c r="E164" s="156">
        <f>'M2'!F65</f>
        <v>489.83000000000004</v>
      </c>
      <c r="F164" s="704"/>
      <c r="G164" s="212" t="s">
        <v>313</v>
      </c>
      <c r="H164" s="799"/>
      <c r="I164" s="790"/>
      <c r="K164" s="237"/>
      <c r="L164" s="208"/>
      <c r="M164" s="163"/>
      <c r="N164" s="163"/>
      <c r="O164" s="163"/>
      <c r="P164" s="163"/>
      <c r="Q164" s="488"/>
      <c r="R164" s="163"/>
      <c r="S164" s="163"/>
      <c r="T164" s="163"/>
      <c r="U164" s="163"/>
      <c r="V164" s="163"/>
      <c r="W164" s="163"/>
      <c r="X164" s="163"/>
    </row>
    <row r="165" spans="1:24" x14ac:dyDescent="0.25">
      <c r="A165" s="779"/>
      <c r="B165" s="784"/>
      <c r="C165" s="199" t="s">
        <v>189</v>
      </c>
      <c r="D165" s="162">
        <v>7</v>
      </c>
      <c r="E165" s="156">
        <f>'M2'!F66</f>
        <v>575.28</v>
      </c>
      <c r="F165" s="704"/>
      <c r="G165" s="212" t="s">
        <v>315</v>
      </c>
      <c r="H165" s="799"/>
      <c r="I165" s="790"/>
      <c r="K165" s="237"/>
      <c r="L165" s="208"/>
      <c r="M165" s="163"/>
      <c r="N165" s="163"/>
      <c r="O165" s="163"/>
      <c r="P165" s="163"/>
      <c r="Q165" s="488"/>
      <c r="R165" s="163"/>
      <c r="S165" s="163"/>
      <c r="T165" s="163"/>
      <c r="U165" s="163"/>
      <c r="V165" s="163"/>
      <c r="W165" s="163"/>
      <c r="X165" s="163"/>
    </row>
    <row r="166" spans="1:24" x14ac:dyDescent="0.25">
      <c r="A166" s="779"/>
      <c r="B166" s="784"/>
      <c r="C166" s="196" t="s">
        <v>193</v>
      </c>
      <c r="D166" s="162"/>
      <c r="E166" s="156"/>
      <c r="F166" s="704"/>
      <c r="G166" s="212"/>
      <c r="H166" s="799"/>
      <c r="I166" s="790"/>
      <c r="K166" s="237"/>
      <c r="L166" s="208"/>
      <c r="M166" s="163"/>
      <c r="N166" s="163"/>
      <c r="O166" s="163"/>
      <c r="P166" s="163"/>
      <c r="Q166" s="488"/>
      <c r="R166" s="163"/>
      <c r="S166" s="163"/>
      <c r="T166" s="163"/>
      <c r="U166" s="163"/>
      <c r="V166" s="163"/>
      <c r="W166" s="163"/>
      <c r="X166" s="163"/>
    </row>
    <row r="167" spans="1:24" x14ac:dyDescent="0.25">
      <c r="A167" s="779"/>
      <c r="B167" s="784"/>
      <c r="C167" s="202" t="s">
        <v>282</v>
      </c>
      <c r="D167" s="181">
        <v>1</v>
      </c>
      <c r="E167" s="243">
        <f>'M2'!F67</f>
        <v>77.69</v>
      </c>
      <c r="F167" s="704"/>
      <c r="G167" s="235" t="s">
        <v>314</v>
      </c>
      <c r="H167" s="799"/>
      <c r="I167" s="790"/>
      <c r="L167" s="208"/>
      <c r="M167" s="163"/>
      <c r="N167" s="163"/>
      <c r="O167" s="163"/>
      <c r="P167" s="163"/>
      <c r="Q167" s="488"/>
      <c r="R167" s="163"/>
      <c r="S167" s="163"/>
      <c r="T167" s="163"/>
      <c r="U167" s="163"/>
      <c r="V167" s="163"/>
      <c r="W167" s="163"/>
      <c r="X167" s="163"/>
    </row>
    <row r="168" spans="1:24" x14ac:dyDescent="0.25">
      <c r="A168" s="779"/>
      <c r="B168" s="784"/>
      <c r="C168" s="202" t="s">
        <v>243</v>
      </c>
      <c r="D168" s="181">
        <v>1</v>
      </c>
      <c r="E168" s="243"/>
      <c r="F168" s="704"/>
      <c r="G168" s="235">
        <v>48</v>
      </c>
      <c r="H168" s="799"/>
      <c r="I168" s="790"/>
      <c r="L168" s="208"/>
      <c r="M168" s="163"/>
      <c r="N168" s="163"/>
      <c r="O168" s="163"/>
      <c r="P168" s="163"/>
      <c r="Q168" s="488"/>
      <c r="R168" s="163"/>
      <c r="S168" s="163"/>
      <c r="T168" s="163"/>
      <c r="U168" s="163"/>
      <c r="V168" s="163"/>
      <c r="W168" s="163"/>
      <c r="X168" s="163"/>
    </row>
    <row r="169" spans="1:24" x14ac:dyDescent="0.25">
      <c r="A169" s="779"/>
      <c r="B169" s="784"/>
      <c r="C169" s="196" t="s">
        <v>200</v>
      </c>
      <c r="D169" s="162">
        <f>Base!G24</f>
        <v>16</v>
      </c>
      <c r="E169" s="243"/>
      <c r="F169" s="704"/>
      <c r="G169" s="235"/>
      <c r="H169" s="799"/>
      <c r="I169" s="790"/>
      <c r="L169" s="208"/>
      <c r="M169" s="163"/>
      <c r="N169" s="163"/>
      <c r="O169" s="163"/>
      <c r="P169" s="163"/>
      <c r="Q169" s="488"/>
      <c r="R169" s="163"/>
      <c r="S169" s="163"/>
      <c r="T169" s="163"/>
      <c r="U169" s="163"/>
      <c r="V169" s="163"/>
      <c r="W169" s="163"/>
      <c r="X169" s="163"/>
    </row>
    <row r="170" spans="1:24" ht="15.75" thickBot="1" x14ac:dyDescent="0.3">
      <c r="A170" s="779"/>
      <c r="B170" s="784"/>
      <c r="C170" s="203" t="s">
        <v>203</v>
      </c>
      <c r="D170" s="182">
        <f>Base!I24</f>
        <v>33</v>
      </c>
      <c r="E170" s="247"/>
      <c r="F170" s="751"/>
      <c r="G170" s="236"/>
      <c r="H170" s="800"/>
      <c r="I170" s="791"/>
      <c r="L170" s="208"/>
      <c r="M170" s="163"/>
      <c r="N170" s="163"/>
      <c r="O170" s="163"/>
      <c r="P170" s="163"/>
      <c r="Q170" s="488"/>
      <c r="R170" s="163"/>
      <c r="S170" s="163"/>
      <c r="T170" s="163"/>
      <c r="U170" s="163"/>
      <c r="V170" s="163"/>
      <c r="W170" s="163"/>
      <c r="X170" s="163"/>
    </row>
    <row r="171" spans="1:24" x14ac:dyDescent="0.25">
      <c r="A171" s="778">
        <v>22</v>
      </c>
      <c r="B171" s="783" t="s">
        <v>127</v>
      </c>
      <c r="C171" s="192" t="s">
        <v>191</v>
      </c>
      <c r="D171" s="180"/>
      <c r="E171" s="242"/>
      <c r="F171" s="750">
        <f t="shared" ref="F171" si="18">SUM(E171:E178)</f>
        <v>3809.13</v>
      </c>
      <c r="G171" s="225"/>
      <c r="H171" s="796" t="s">
        <v>312</v>
      </c>
      <c r="I171" s="789"/>
      <c r="L171" s="208"/>
      <c r="M171" s="163"/>
      <c r="N171" s="163"/>
      <c r="O171" s="163"/>
      <c r="P171" s="163"/>
      <c r="Q171" s="488"/>
      <c r="R171" s="163"/>
      <c r="S171" s="163"/>
      <c r="T171" s="163"/>
      <c r="U171" s="163"/>
      <c r="V171" s="163"/>
      <c r="W171" s="163"/>
      <c r="X171" s="163"/>
    </row>
    <row r="172" spans="1:24" x14ac:dyDescent="0.25">
      <c r="A172" s="779"/>
      <c r="B172" s="784"/>
      <c r="C172" s="196" t="s">
        <v>190</v>
      </c>
      <c r="D172" s="162">
        <v>9</v>
      </c>
      <c r="E172" s="156">
        <f>'M2'!K69</f>
        <v>1876.9700000000003</v>
      </c>
      <c r="F172" s="704"/>
      <c r="G172" s="212" t="s">
        <v>316</v>
      </c>
      <c r="H172" s="799"/>
      <c r="I172" s="790"/>
      <c r="L172" s="208"/>
      <c r="M172" s="163"/>
      <c r="N172" s="163"/>
      <c r="O172" s="163"/>
      <c r="P172" s="163"/>
      <c r="Q172" s="488"/>
      <c r="R172" s="163"/>
      <c r="S172" s="163"/>
      <c r="T172" s="163"/>
      <c r="U172" s="163"/>
      <c r="V172" s="163"/>
      <c r="W172" s="163"/>
      <c r="X172" s="163"/>
    </row>
    <row r="173" spans="1:24" x14ac:dyDescent="0.25">
      <c r="A173" s="779"/>
      <c r="B173" s="784"/>
      <c r="C173" s="199" t="s">
        <v>189</v>
      </c>
      <c r="D173" s="162">
        <v>3</v>
      </c>
      <c r="E173" s="156">
        <f>'M2'!K70</f>
        <v>1932.1599999999999</v>
      </c>
      <c r="F173" s="704"/>
      <c r="G173" s="212" t="s">
        <v>317</v>
      </c>
      <c r="H173" s="799"/>
      <c r="I173" s="790"/>
      <c r="L173" s="208"/>
      <c r="M173" s="163"/>
      <c r="N173" s="163"/>
      <c r="O173" s="163"/>
      <c r="P173" s="163"/>
      <c r="Q173" s="488"/>
      <c r="R173" s="163"/>
      <c r="S173" s="163"/>
      <c r="T173" s="163"/>
      <c r="U173" s="163"/>
      <c r="V173" s="163"/>
      <c r="W173" s="163"/>
      <c r="X173" s="163"/>
    </row>
    <row r="174" spans="1:24" x14ac:dyDescent="0.25">
      <c r="A174" s="779"/>
      <c r="B174" s="784"/>
      <c r="C174" s="196" t="s">
        <v>193</v>
      </c>
      <c r="D174" s="162"/>
      <c r="E174" s="156"/>
      <c r="F174" s="704"/>
      <c r="G174" s="212"/>
      <c r="H174" s="799"/>
      <c r="I174" s="790"/>
      <c r="L174" s="208"/>
      <c r="M174" s="163"/>
      <c r="N174" s="163"/>
      <c r="O174" s="163"/>
      <c r="P174" s="163"/>
      <c r="Q174" s="488"/>
      <c r="R174" s="163"/>
      <c r="S174" s="163"/>
      <c r="T174" s="163"/>
      <c r="U174" s="163"/>
      <c r="V174" s="163"/>
      <c r="W174" s="163"/>
      <c r="X174" s="163"/>
    </row>
    <row r="175" spans="1:24" x14ac:dyDescent="0.25">
      <c r="A175" s="779"/>
      <c r="B175" s="784"/>
      <c r="C175" s="202" t="s">
        <v>282</v>
      </c>
      <c r="D175" s="181"/>
      <c r="E175" s="243"/>
      <c r="F175" s="704"/>
      <c r="G175" s="235"/>
      <c r="H175" s="799"/>
      <c r="I175" s="790"/>
      <c r="L175" s="208"/>
      <c r="M175" s="163"/>
      <c r="N175" s="163"/>
      <c r="O175" s="163"/>
      <c r="P175" s="163"/>
      <c r="Q175" s="488"/>
      <c r="R175" s="163"/>
      <c r="S175" s="163"/>
      <c r="T175" s="163"/>
      <c r="U175" s="163"/>
      <c r="V175" s="163"/>
      <c r="W175" s="163"/>
      <c r="X175" s="163"/>
    </row>
    <row r="176" spans="1:24" x14ac:dyDescent="0.25">
      <c r="A176" s="779"/>
      <c r="B176" s="784"/>
      <c r="C176" s="202" t="s">
        <v>243</v>
      </c>
      <c r="D176" s="181"/>
      <c r="E176" s="243"/>
      <c r="F176" s="704"/>
      <c r="G176" s="235"/>
      <c r="H176" s="799"/>
      <c r="I176" s="790"/>
      <c r="L176" s="208"/>
      <c r="M176" s="163"/>
      <c r="N176" s="163"/>
      <c r="O176" s="163"/>
      <c r="P176" s="163"/>
      <c r="Q176" s="488"/>
      <c r="R176" s="163"/>
      <c r="S176" s="163"/>
      <c r="T176" s="163"/>
      <c r="U176" s="163"/>
      <c r="V176" s="163"/>
      <c r="W176" s="163"/>
      <c r="X176" s="163"/>
    </row>
    <row r="177" spans="1:24" x14ac:dyDescent="0.25">
      <c r="A177" s="779"/>
      <c r="B177" s="784"/>
      <c r="C177" s="196" t="s">
        <v>200</v>
      </c>
      <c r="D177" s="181">
        <f>Base!G25</f>
        <v>16</v>
      </c>
      <c r="E177" s="243"/>
      <c r="F177" s="704"/>
      <c r="G177" s="235"/>
      <c r="H177" s="799"/>
      <c r="I177" s="790"/>
      <c r="M177" s="163"/>
      <c r="N177" s="163"/>
      <c r="O177" s="163"/>
      <c r="P177" s="163"/>
      <c r="Q177" s="488"/>
      <c r="R177" s="163"/>
      <c r="S177" s="163"/>
      <c r="T177" s="163"/>
      <c r="U177" s="163"/>
      <c r="V177" s="163"/>
      <c r="W177" s="163"/>
      <c r="X177" s="163"/>
    </row>
    <row r="178" spans="1:24" ht="15.75" thickBot="1" x14ac:dyDescent="0.3">
      <c r="A178" s="779"/>
      <c r="B178" s="784"/>
      <c r="C178" s="203" t="s">
        <v>203</v>
      </c>
      <c r="D178" s="182">
        <f>Base!I25</f>
        <v>65</v>
      </c>
      <c r="E178" s="247"/>
      <c r="F178" s="751"/>
      <c r="G178" s="236"/>
      <c r="H178" s="800"/>
      <c r="I178" s="791"/>
      <c r="M178" s="163"/>
      <c r="N178" s="163"/>
      <c r="O178" s="163"/>
      <c r="P178" s="163"/>
      <c r="Q178" s="488"/>
      <c r="R178" s="163"/>
      <c r="S178" s="163"/>
      <c r="T178" s="163"/>
      <c r="U178" s="163"/>
      <c r="V178" s="163"/>
      <c r="W178" s="163"/>
      <c r="X178" s="163"/>
    </row>
    <row r="179" spans="1:24" x14ac:dyDescent="0.25">
      <c r="A179" s="778">
        <v>23</v>
      </c>
      <c r="B179" s="783" t="s">
        <v>130</v>
      </c>
      <c r="C179" s="192" t="s">
        <v>191</v>
      </c>
      <c r="D179" s="180"/>
      <c r="E179" s="242"/>
      <c r="F179" s="750">
        <f t="shared" ref="F179" si="19">SUM(E179:E186)</f>
        <v>1861.66</v>
      </c>
      <c r="G179" s="225"/>
      <c r="H179" s="796" t="s">
        <v>318</v>
      </c>
      <c r="I179" s="789"/>
      <c r="M179" s="163"/>
      <c r="N179" s="163"/>
      <c r="O179" s="163"/>
      <c r="P179" s="163"/>
      <c r="Q179" s="488"/>
      <c r="R179" s="163"/>
      <c r="S179" s="163"/>
      <c r="T179" s="163"/>
      <c r="U179" s="163"/>
      <c r="V179" s="163"/>
      <c r="W179" s="163"/>
      <c r="X179" s="163"/>
    </row>
    <row r="180" spans="1:24" x14ac:dyDescent="0.25">
      <c r="A180" s="779"/>
      <c r="B180" s="784"/>
      <c r="C180" s="196" t="s">
        <v>190</v>
      </c>
      <c r="D180" s="162">
        <v>6</v>
      </c>
      <c r="E180" s="156">
        <f>'M2'!I72</f>
        <v>985.92000000000007</v>
      </c>
      <c r="F180" s="704"/>
      <c r="G180" s="212" t="s">
        <v>321</v>
      </c>
      <c r="H180" s="799"/>
      <c r="I180" s="790"/>
      <c r="J180" s="190"/>
      <c r="L180" s="213"/>
      <c r="M180" s="190"/>
      <c r="N180" s="163"/>
      <c r="O180" s="163"/>
      <c r="P180" s="163"/>
      <c r="Q180" s="488"/>
      <c r="R180" s="163"/>
      <c r="S180" s="163"/>
      <c r="T180" s="163"/>
      <c r="U180" s="163"/>
      <c r="V180" s="163"/>
      <c r="W180" s="163"/>
      <c r="X180" s="163"/>
    </row>
    <row r="181" spans="1:24" x14ac:dyDescent="0.25">
      <c r="A181" s="779"/>
      <c r="B181" s="784"/>
      <c r="C181" s="199" t="s">
        <v>189</v>
      </c>
      <c r="D181" s="162">
        <v>4</v>
      </c>
      <c r="E181" s="156">
        <f>'M2'!I73</f>
        <v>875.74</v>
      </c>
      <c r="F181" s="704"/>
      <c r="G181" s="212" t="s">
        <v>322</v>
      </c>
      <c r="H181" s="799"/>
      <c r="I181" s="790"/>
      <c r="L181" s="208"/>
      <c r="N181" s="163"/>
      <c r="O181" s="163"/>
      <c r="P181" s="163"/>
      <c r="Q181" s="488"/>
      <c r="R181" s="163"/>
      <c r="S181" s="163"/>
      <c r="T181" s="163"/>
      <c r="U181" s="163"/>
      <c r="V181" s="163"/>
      <c r="W181" s="163"/>
      <c r="X181" s="163"/>
    </row>
    <row r="182" spans="1:24" x14ac:dyDescent="0.25">
      <c r="A182" s="779"/>
      <c r="B182" s="784"/>
      <c r="C182" s="196" t="s">
        <v>193</v>
      </c>
      <c r="D182" s="162"/>
      <c r="E182" s="156"/>
      <c r="F182" s="704"/>
      <c r="G182" s="212"/>
      <c r="H182" s="799"/>
      <c r="I182" s="790"/>
      <c r="L182" s="208"/>
      <c r="N182" s="163"/>
      <c r="O182" s="163"/>
      <c r="P182" s="163"/>
      <c r="Q182" s="488"/>
      <c r="R182" s="163"/>
      <c r="S182" s="163"/>
      <c r="T182" s="163"/>
      <c r="U182" s="163"/>
      <c r="V182" s="163"/>
      <c r="W182" s="163"/>
      <c r="X182" s="163"/>
    </row>
    <row r="183" spans="1:24" x14ac:dyDescent="0.25">
      <c r="A183" s="779"/>
      <c r="B183" s="784"/>
      <c r="C183" s="202" t="s">
        <v>282</v>
      </c>
      <c r="D183" s="162"/>
      <c r="E183" s="156"/>
      <c r="F183" s="704"/>
      <c r="G183" s="212"/>
      <c r="H183" s="799"/>
      <c r="I183" s="790"/>
      <c r="L183" s="208"/>
      <c r="N183" s="163"/>
      <c r="O183" s="163"/>
      <c r="P183" s="163"/>
      <c r="Q183" s="488"/>
      <c r="R183" s="163"/>
      <c r="S183" s="163"/>
      <c r="T183" s="163"/>
      <c r="U183" s="163"/>
      <c r="V183" s="163"/>
      <c r="W183" s="163"/>
      <c r="X183" s="163"/>
    </row>
    <row r="184" spans="1:24" x14ac:dyDescent="0.25">
      <c r="A184" s="779"/>
      <c r="B184" s="784"/>
      <c r="C184" s="202" t="s">
        <v>243</v>
      </c>
      <c r="D184" s="181"/>
      <c r="E184" s="243"/>
      <c r="F184" s="704"/>
      <c r="G184" s="235"/>
      <c r="H184" s="799"/>
      <c r="I184" s="790"/>
      <c r="L184" s="208"/>
      <c r="N184" s="163"/>
      <c r="O184" s="163"/>
      <c r="P184" s="163"/>
      <c r="Q184" s="488"/>
      <c r="R184" s="163"/>
      <c r="S184" s="163"/>
      <c r="T184" s="163"/>
      <c r="U184" s="163"/>
      <c r="V184" s="163"/>
      <c r="W184" s="163"/>
      <c r="X184" s="163"/>
    </row>
    <row r="185" spans="1:24" x14ac:dyDescent="0.25">
      <c r="A185" s="779"/>
      <c r="B185" s="784"/>
      <c r="C185" s="196" t="s">
        <v>200</v>
      </c>
      <c r="D185" s="181">
        <f>Base!G26</f>
        <v>14</v>
      </c>
      <c r="E185" s="243"/>
      <c r="F185" s="704"/>
      <c r="G185" s="235"/>
      <c r="H185" s="799"/>
      <c r="I185" s="790"/>
      <c r="L185" s="208"/>
      <c r="N185" s="163"/>
      <c r="O185" s="163"/>
      <c r="P185" s="163"/>
      <c r="Q185" s="488"/>
      <c r="R185" s="163"/>
      <c r="S185" s="163"/>
      <c r="T185" s="163"/>
      <c r="U185" s="163"/>
      <c r="V185" s="163"/>
      <c r="W185" s="163"/>
      <c r="X185" s="163"/>
    </row>
    <row r="186" spans="1:24" ht="15.75" thickBot="1" x14ac:dyDescent="0.3">
      <c r="A186" s="779"/>
      <c r="B186" s="784"/>
      <c r="C186" s="203" t="s">
        <v>203</v>
      </c>
      <c r="D186" s="182">
        <f>Base!I26</f>
        <v>59</v>
      </c>
      <c r="E186" s="247"/>
      <c r="F186" s="751"/>
      <c r="G186" s="236"/>
      <c r="H186" s="800"/>
      <c r="I186" s="791"/>
      <c r="L186" s="208"/>
      <c r="N186" s="163"/>
      <c r="O186" s="163"/>
      <c r="P186" s="163"/>
      <c r="Q186" s="488"/>
      <c r="R186" s="163"/>
      <c r="S186" s="163"/>
      <c r="T186" s="163"/>
      <c r="U186" s="163"/>
      <c r="V186" s="163"/>
      <c r="W186" s="163"/>
      <c r="X186" s="163"/>
    </row>
    <row r="187" spans="1:24" x14ac:dyDescent="0.25">
      <c r="A187" s="778">
        <v>24</v>
      </c>
      <c r="B187" s="783" t="s">
        <v>133</v>
      </c>
      <c r="C187" s="192" t="s">
        <v>191</v>
      </c>
      <c r="D187" s="180"/>
      <c r="E187" s="242"/>
      <c r="F187" s="750">
        <f t="shared" ref="F187" si="20">SUM(E187:E194)</f>
        <v>2001.29</v>
      </c>
      <c r="G187" s="225"/>
      <c r="H187" s="796" t="s">
        <v>319</v>
      </c>
      <c r="I187" s="789"/>
      <c r="L187" s="208"/>
      <c r="N187" s="163"/>
      <c r="O187" s="163"/>
      <c r="P187" s="163"/>
      <c r="Q187" s="488"/>
      <c r="R187" s="163"/>
      <c r="S187" s="163"/>
      <c r="T187" s="163"/>
      <c r="U187" s="163"/>
      <c r="V187" s="163"/>
      <c r="W187" s="163"/>
      <c r="X187" s="163"/>
    </row>
    <row r="188" spans="1:24" x14ac:dyDescent="0.25">
      <c r="A188" s="779"/>
      <c r="B188" s="784"/>
      <c r="C188" s="196" t="s">
        <v>190</v>
      </c>
      <c r="D188" s="162">
        <v>8</v>
      </c>
      <c r="E188" s="156">
        <f>'M2'!I75</f>
        <v>1464.19</v>
      </c>
      <c r="F188" s="704"/>
      <c r="G188" s="212" t="s">
        <v>323</v>
      </c>
      <c r="H188" s="799"/>
      <c r="I188" s="790"/>
      <c r="L188" s="208"/>
      <c r="N188" s="163"/>
      <c r="O188" s="163"/>
      <c r="P188" s="163"/>
      <c r="Q188" s="488"/>
      <c r="R188" s="163"/>
      <c r="S188" s="163"/>
      <c r="T188" s="163"/>
      <c r="U188" s="163"/>
      <c r="V188" s="163"/>
      <c r="W188" s="163"/>
      <c r="X188" s="163"/>
    </row>
    <row r="189" spans="1:24" x14ac:dyDescent="0.25">
      <c r="A189" s="779"/>
      <c r="B189" s="784"/>
      <c r="C189" s="199" t="s">
        <v>189</v>
      </c>
      <c r="D189" s="162">
        <v>5</v>
      </c>
      <c r="E189" s="156">
        <f>'M2'!I76</f>
        <v>537.1</v>
      </c>
      <c r="F189" s="704"/>
      <c r="G189" s="212" t="s">
        <v>324</v>
      </c>
      <c r="H189" s="799"/>
      <c r="I189" s="790"/>
      <c r="L189" s="208"/>
      <c r="N189" s="163"/>
      <c r="O189" s="163"/>
      <c r="P189" s="163"/>
      <c r="Q189" s="488"/>
      <c r="R189" s="163"/>
      <c r="S189" s="163"/>
      <c r="T189" s="163"/>
      <c r="U189" s="163"/>
      <c r="V189" s="163"/>
      <c r="W189" s="163"/>
      <c r="X189" s="163"/>
    </row>
    <row r="190" spans="1:24" x14ac:dyDescent="0.25">
      <c r="A190" s="779"/>
      <c r="B190" s="784"/>
      <c r="C190" s="196" t="s">
        <v>193</v>
      </c>
      <c r="D190" s="162"/>
      <c r="E190" s="156"/>
      <c r="F190" s="704"/>
      <c r="G190" s="212"/>
      <c r="H190" s="799"/>
      <c r="I190" s="790"/>
      <c r="L190" s="208"/>
      <c r="N190" s="163"/>
      <c r="O190" s="163"/>
      <c r="P190" s="163"/>
      <c r="Q190" s="488"/>
      <c r="R190" s="163"/>
      <c r="S190" s="163"/>
      <c r="T190" s="163"/>
      <c r="U190" s="163"/>
      <c r="V190" s="163"/>
      <c r="W190" s="163"/>
      <c r="X190" s="163"/>
    </row>
    <row r="191" spans="1:24" x14ac:dyDescent="0.25">
      <c r="A191" s="779"/>
      <c r="B191" s="784"/>
      <c r="C191" s="202" t="s">
        <v>282</v>
      </c>
      <c r="D191" s="181"/>
      <c r="E191" s="243"/>
      <c r="F191" s="704"/>
      <c r="G191" s="235"/>
      <c r="H191" s="799"/>
      <c r="I191" s="790"/>
      <c r="L191" s="208"/>
      <c r="N191" s="163"/>
      <c r="O191" s="163"/>
      <c r="P191" s="163"/>
      <c r="Q191" s="488"/>
      <c r="R191" s="163"/>
      <c r="S191" s="163"/>
      <c r="T191" s="163"/>
      <c r="U191" s="163"/>
      <c r="V191" s="163"/>
      <c r="W191" s="163"/>
      <c r="X191" s="163"/>
    </row>
    <row r="192" spans="1:24" x14ac:dyDescent="0.25">
      <c r="A192" s="779"/>
      <c r="B192" s="784"/>
      <c r="C192" s="202" t="s">
        <v>243</v>
      </c>
      <c r="D192" s="181"/>
      <c r="E192" s="243"/>
      <c r="F192" s="704"/>
      <c r="G192" s="235"/>
      <c r="H192" s="799"/>
      <c r="I192" s="790"/>
      <c r="L192" s="208"/>
      <c r="N192" s="163"/>
      <c r="O192" s="163"/>
      <c r="P192" s="163"/>
      <c r="Q192" s="488"/>
      <c r="R192" s="163"/>
      <c r="S192" s="163"/>
      <c r="T192" s="163"/>
      <c r="U192" s="163"/>
      <c r="V192" s="163"/>
      <c r="W192" s="163"/>
      <c r="X192" s="163"/>
    </row>
    <row r="193" spans="1:24" x14ac:dyDescent="0.25">
      <c r="A193" s="779"/>
      <c r="B193" s="784"/>
      <c r="C193" s="196" t="s">
        <v>200</v>
      </c>
      <c r="D193" s="162">
        <f>Base!G26</f>
        <v>14</v>
      </c>
      <c r="E193" s="243"/>
      <c r="F193" s="704"/>
      <c r="G193" s="235"/>
      <c r="H193" s="799"/>
      <c r="I193" s="790"/>
      <c r="L193" s="208"/>
      <c r="N193" s="163"/>
      <c r="O193" s="163"/>
      <c r="P193" s="163"/>
      <c r="Q193" s="488"/>
      <c r="R193" s="163"/>
      <c r="S193" s="163"/>
      <c r="T193" s="163"/>
      <c r="U193" s="163"/>
      <c r="V193" s="163"/>
      <c r="W193" s="163"/>
      <c r="X193" s="163"/>
    </row>
    <row r="194" spans="1:24" ht="15.75" thickBot="1" x14ac:dyDescent="0.3">
      <c r="A194" s="779"/>
      <c r="B194" s="784"/>
      <c r="C194" s="203" t="s">
        <v>203</v>
      </c>
      <c r="D194" s="182">
        <f>Base!I27</f>
        <v>54</v>
      </c>
      <c r="E194" s="247"/>
      <c r="F194" s="751"/>
      <c r="G194" s="236"/>
      <c r="H194" s="800"/>
      <c r="I194" s="791"/>
      <c r="L194" s="208"/>
      <c r="N194" s="163"/>
      <c r="O194" s="163"/>
      <c r="P194" s="163"/>
      <c r="Q194" s="488"/>
      <c r="R194" s="163"/>
      <c r="S194" s="163"/>
      <c r="T194" s="163"/>
      <c r="U194" s="163"/>
      <c r="V194" s="163"/>
      <c r="W194" s="163"/>
      <c r="X194" s="163"/>
    </row>
    <row r="195" spans="1:24" x14ac:dyDescent="0.25">
      <c r="A195" s="778">
        <v>25</v>
      </c>
      <c r="B195" s="783" t="s">
        <v>136</v>
      </c>
      <c r="C195" s="192" t="s">
        <v>191</v>
      </c>
      <c r="D195" s="180"/>
      <c r="E195" s="242"/>
      <c r="F195" s="750">
        <f t="shared" ref="F195" si="21">SUM(E195:E202)</f>
        <v>5037.8999999999996</v>
      </c>
      <c r="G195" s="225"/>
      <c r="H195" s="796" t="s">
        <v>320</v>
      </c>
      <c r="I195" s="734"/>
      <c r="L195" s="208"/>
      <c r="N195" s="163"/>
      <c r="O195" s="163"/>
      <c r="P195" s="163"/>
      <c r="Q195" s="488"/>
      <c r="R195" s="163"/>
      <c r="S195" s="163"/>
      <c r="T195" s="163"/>
      <c r="U195" s="163"/>
      <c r="V195" s="163"/>
      <c r="W195" s="163"/>
      <c r="X195" s="163"/>
    </row>
    <row r="196" spans="1:24" x14ac:dyDescent="0.25">
      <c r="A196" s="779"/>
      <c r="B196" s="784"/>
      <c r="C196" s="196" t="s">
        <v>190</v>
      </c>
      <c r="D196" s="162">
        <v>9</v>
      </c>
      <c r="E196" s="156">
        <f>'M2'!R78</f>
        <v>2693.6199999999994</v>
      </c>
      <c r="F196" s="704"/>
      <c r="G196" s="212" t="s">
        <v>325</v>
      </c>
      <c r="H196" s="799"/>
      <c r="I196" s="790"/>
      <c r="L196" s="208"/>
      <c r="N196" s="163"/>
      <c r="O196" s="163"/>
      <c r="P196" s="163"/>
      <c r="Q196" s="488"/>
      <c r="R196" s="163"/>
      <c r="S196" s="163"/>
      <c r="T196" s="163"/>
      <c r="U196" s="163"/>
      <c r="V196" s="163"/>
      <c r="W196" s="163"/>
      <c r="X196" s="163"/>
    </row>
    <row r="197" spans="1:24" x14ac:dyDescent="0.25">
      <c r="A197" s="779"/>
      <c r="B197" s="784"/>
      <c r="C197" s="199" t="s">
        <v>189</v>
      </c>
      <c r="D197" s="162">
        <v>5</v>
      </c>
      <c r="E197" s="156">
        <f>'M2'!R79</f>
        <v>2344.2800000000002</v>
      </c>
      <c r="F197" s="704"/>
      <c r="G197" s="212" t="s">
        <v>326</v>
      </c>
      <c r="H197" s="799"/>
      <c r="I197" s="790"/>
      <c r="L197" s="208"/>
      <c r="N197" s="163"/>
      <c r="O197" s="163"/>
      <c r="P197" s="163"/>
      <c r="Q197" s="488"/>
      <c r="R197" s="163"/>
      <c r="S197" s="163"/>
      <c r="T197" s="163"/>
      <c r="U197" s="163"/>
      <c r="V197" s="163"/>
      <c r="W197" s="163"/>
      <c r="X197" s="163"/>
    </row>
    <row r="198" spans="1:24" x14ac:dyDescent="0.25">
      <c r="A198" s="779"/>
      <c r="B198" s="784"/>
      <c r="C198" s="196" t="s">
        <v>193</v>
      </c>
      <c r="D198" s="162"/>
      <c r="E198" s="156"/>
      <c r="F198" s="704"/>
      <c r="G198" s="212"/>
      <c r="H198" s="799"/>
      <c r="I198" s="790"/>
      <c r="L198" s="208"/>
    </row>
    <row r="199" spans="1:24" x14ac:dyDescent="0.25">
      <c r="A199" s="779"/>
      <c r="B199" s="784"/>
      <c r="C199" s="202" t="s">
        <v>282</v>
      </c>
      <c r="D199" s="181"/>
      <c r="E199" s="243"/>
      <c r="F199" s="704"/>
      <c r="G199" s="235"/>
      <c r="H199" s="799"/>
      <c r="I199" s="790"/>
      <c r="L199" s="208"/>
    </row>
    <row r="200" spans="1:24" x14ac:dyDescent="0.25">
      <c r="A200" s="779"/>
      <c r="B200" s="784"/>
      <c r="C200" s="202" t="s">
        <v>243</v>
      </c>
      <c r="D200" s="181"/>
      <c r="E200" s="243"/>
      <c r="F200" s="704"/>
      <c r="G200" s="235"/>
      <c r="H200" s="799"/>
      <c r="I200" s="790"/>
      <c r="L200" s="208"/>
    </row>
    <row r="201" spans="1:24" x14ac:dyDescent="0.25">
      <c r="A201" s="779"/>
      <c r="B201" s="784"/>
      <c r="C201" s="196" t="s">
        <v>200</v>
      </c>
      <c r="D201" s="162">
        <f>Base!G28</f>
        <v>23</v>
      </c>
      <c r="E201" s="243"/>
      <c r="F201" s="704"/>
      <c r="G201" s="235"/>
      <c r="H201" s="799"/>
      <c r="I201" s="790"/>
    </row>
    <row r="202" spans="1:24" ht="15.75" thickBot="1" x14ac:dyDescent="0.3">
      <c r="A202" s="779"/>
      <c r="B202" s="784"/>
      <c r="C202" s="203" t="s">
        <v>203</v>
      </c>
      <c r="D202" s="182">
        <f>Base!I28</f>
        <v>75</v>
      </c>
      <c r="E202" s="247"/>
      <c r="F202" s="751"/>
      <c r="G202" s="236"/>
      <c r="H202" s="800"/>
      <c r="I202" s="791"/>
    </row>
    <row r="203" spans="1:24" x14ac:dyDescent="0.25">
      <c r="A203" s="778">
        <v>26</v>
      </c>
      <c r="B203" s="783" t="s">
        <v>139</v>
      </c>
      <c r="C203" s="192" t="s">
        <v>191</v>
      </c>
      <c r="D203" s="180"/>
      <c r="E203" s="242"/>
      <c r="F203" s="750">
        <f t="shared" ref="F203" si="22">SUM(E203:E210)</f>
        <v>1495.02</v>
      </c>
      <c r="G203" s="225"/>
      <c r="H203" s="796" t="s">
        <v>369</v>
      </c>
      <c r="I203" s="789"/>
    </row>
    <row r="204" spans="1:24" x14ac:dyDescent="0.25">
      <c r="A204" s="779"/>
      <c r="B204" s="784"/>
      <c r="C204" s="196" t="s">
        <v>190</v>
      </c>
      <c r="D204" s="162">
        <v>7</v>
      </c>
      <c r="E204" s="156">
        <f>'M2'!O81</f>
        <v>707.66000000000008</v>
      </c>
      <c r="F204" s="704"/>
      <c r="G204" s="212" t="s">
        <v>327</v>
      </c>
      <c r="H204" s="799"/>
      <c r="I204" s="790"/>
    </row>
    <row r="205" spans="1:24" x14ac:dyDescent="0.25">
      <c r="A205" s="779"/>
      <c r="B205" s="784"/>
      <c r="C205" s="199" t="s">
        <v>189</v>
      </c>
      <c r="D205" s="162">
        <v>2</v>
      </c>
      <c r="E205" s="156">
        <f>'M2'!O82</f>
        <v>787.36</v>
      </c>
      <c r="F205" s="704"/>
      <c r="G205" s="212" t="s">
        <v>261</v>
      </c>
      <c r="H205" s="799"/>
      <c r="I205" s="790"/>
      <c r="K205" s="237"/>
    </row>
    <row r="206" spans="1:24" x14ac:dyDescent="0.25">
      <c r="A206" s="779"/>
      <c r="B206" s="784"/>
      <c r="C206" s="196" t="s">
        <v>193</v>
      </c>
      <c r="D206" s="162"/>
      <c r="E206" s="156"/>
      <c r="F206" s="704"/>
      <c r="G206" s="212"/>
      <c r="H206" s="799"/>
      <c r="I206" s="790"/>
      <c r="K206" s="237"/>
    </row>
    <row r="207" spans="1:24" x14ac:dyDescent="0.25">
      <c r="A207" s="779"/>
      <c r="B207" s="784"/>
      <c r="C207" s="202" t="s">
        <v>282</v>
      </c>
      <c r="D207" s="181"/>
      <c r="E207" s="243"/>
      <c r="F207" s="704"/>
      <c r="G207" s="235"/>
      <c r="H207" s="799"/>
      <c r="I207" s="790"/>
      <c r="K207" s="237"/>
    </row>
    <row r="208" spans="1:24" x14ac:dyDescent="0.25">
      <c r="A208" s="779"/>
      <c r="B208" s="784"/>
      <c r="C208" s="202" t="s">
        <v>243</v>
      </c>
      <c r="D208" s="181"/>
      <c r="E208" s="243"/>
      <c r="F208" s="704"/>
      <c r="G208" s="235"/>
      <c r="H208" s="799"/>
      <c r="I208" s="790"/>
      <c r="K208" s="237"/>
    </row>
    <row r="209" spans="1:11" x14ac:dyDescent="0.25">
      <c r="A209" s="779"/>
      <c r="B209" s="784"/>
      <c r="C209" s="196" t="s">
        <v>200</v>
      </c>
      <c r="D209" s="181">
        <f>Base!G29</f>
        <v>14</v>
      </c>
      <c r="E209" s="243"/>
      <c r="F209" s="704"/>
      <c r="G209" s="235"/>
      <c r="H209" s="799"/>
      <c r="I209" s="790"/>
      <c r="K209" s="237"/>
    </row>
    <row r="210" spans="1:11" ht="15.75" thickBot="1" x14ac:dyDescent="0.3">
      <c r="A210" s="779"/>
      <c r="B210" s="784"/>
      <c r="C210" s="203" t="s">
        <v>203</v>
      </c>
      <c r="D210" s="182">
        <f>Base!I29</f>
        <v>34</v>
      </c>
      <c r="E210" s="247"/>
      <c r="F210" s="751"/>
      <c r="G210" s="236"/>
      <c r="H210" s="800"/>
      <c r="I210" s="791"/>
      <c r="K210" s="237"/>
    </row>
    <row r="211" spans="1:11" x14ac:dyDescent="0.25">
      <c r="A211" s="778">
        <v>27</v>
      </c>
      <c r="B211" s="783" t="s">
        <v>142</v>
      </c>
      <c r="C211" s="192" t="s">
        <v>191</v>
      </c>
      <c r="D211" s="180"/>
      <c r="E211" s="242"/>
      <c r="F211" s="750">
        <f t="shared" ref="F211" si="23">SUM(E211:E218)</f>
        <v>3865.9699999999993</v>
      </c>
      <c r="G211" s="225"/>
      <c r="H211" s="796" t="s">
        <v>328</v>
      </c>
      <c r="I211" s="789"/>
      <c r="K211" s="237"/>
    </row>
    <row r="212" spans="1:11" x14ac:dyDescent="0.25">
      <c r="A212" s="779"/>
      <c r="B212" s="784"/>
      <c r="C212" s="196" t="s">
        <v>190</v>
      </c>
      <c r="D212" s="162">
        <v>8</v>
      </c>
      <c r="E212" s="156">
        <f>'M2'!Q84</f>
        <v>1981.44</v>
      </c>
      <c r="F212" s="704"/>
      <c r="G212" s="212" t="s">
        <v>329</v>
      </c>
      <c r="H212" s="799"/>
      <c r="I212" s="790"/>
      <c r="K212" s="237"/>
    </row>
    <row r="213" spans="1:11" x14ac:dyDescent="0.25">
      <c r="A213" s="779"/>
      <c r="B213" s="784"/>
      <c r="C213" s="199" t="s">
        <v>189</v>
      </c>
      <c r="D213" s="162">
        <v>12</v>
      </c>
      <c r="E213" s="156">
        <f>'M2'!Q85</f>
        <v>1884.5299999999995</v>
      </c>
      <c r="F213" s="704"/>
      <c r="G213" s="212" t="s">
        <v>330</v>
      </c>
      <c r="H213" s="799"/>
      <c r="I213" s="790"/>
      <c r="K213" s="237"/>
    </row>
    <row r="214" spans="1:11" x14ac:dyDescent="0.25">
      <c r="A214" s="779"/>
      <c r="B214" s="784"/>
      <c r="C214" s="196" t="s">
        <v>193</v>
      </c>
      <c r="D214" s="162"/>
      <c r="E214" s="156"/>
      <c r="F214" s="704"/>
      <c r="G214" s="212"/>
      <c r="H214" s="799"/>
      <c r="I214" s="790"/>
    </row>
    <row r="215" spans="1:11" x14ac:dyDescent="0.25">
      <c r="A215" s="779"/>
      <c r="B215" s="784"/>
      <c r="C215" s="202" t="s">
        <v>282</v>
      </c>
      <c r="D215" s="162"/>
      <c r="E215" s="156"/>
      <c r="F215" s="704"/>
      <c r="G215" s="212"/>
      <c r="H215" s="799"/>
      <c r="I215" s="790"/>
    </row>
    <row r="216" spans="1:11" x14ac:dyDescent="0.25">
      <c r="A216" s="779"/>
      <c r="B216" s="784"/>
      <c r="C216" s="202" t="s">
        <v>243</v>
      </c>
      <c r="D216" s="181"/>
      <c r="E216" s="243"/>
      <c r="F216" s="704"/>
      <c r="G216" s="235"/>
      <c r="H216" s="799"/>
      <c r="I216" s="790"/>
    </row>
    <row r="217" spans="1:11" x14ac:dyDescent="0.25">
      <c r="A217" s="779"/>
      <c r="B217" s="784"/>
      <c r="C217" s="196" t="s">
        <v>200</v>
      </c>
      <c r="D217" s="181">
        <f>Base!G30</f>
        <v>26</v>
      </c>
      <c r="E217" s="243"/>
      <c r="F217" s="704"/>
      <c r="G217" s="235"/>
      <c r="H217" s="799"/>
      <c r="I217" s="790"/>
    </row>
    <row r="218" spans="1:11" ht="15.75" thickBot="1" x14ac:dyDescent="0.3">
      <c r="A218" s="779"/>
      <c r="B218" s="784"/>
      <c r="C218" s="203" t="s">
        <v>203</v>
      </c>
      <c r="D218" s="182">
        <f>Base!I30</f>
        <v>76</v>
      </c>
      <c r="E218" s="247"/>
      <c r="F218" s="751"/>
      <c r="G218" s="236"/>
      <c r="H218" s="800"/>
      <c r="I218" s="791"/>
    </row>
    <row r="219" spans="1:11" x14ac:dyDescent="0.25">
      <c r="A219" s="778">
        <v>28</v>
      </c>
      <c r="B219" s="783" t="s">
        <v>145</v>
      </c>
      <c r="C219" s="192" t="s">
        <v>191</v>
      </c>
      <c r="D219" s="180"/>
      <c r="E219" s="242"/>
      <c r="F219" s="750">
        <f t="shared" ref="F219" si="24">SUM(E219:E226)</f>
        <v>401.57</v>
      </c>
      <c r="G219" s="225"/>
      <c r="H219" s="796" t="s">
        <v>331</v>
      </c>
      <c r="I219" s="789"/>
    </row>
    <row r="220" spans="1:11" x14ac:dyDescent="0.25">
      <c r="A220" s="779"/>
      <c r="B220" s="784"/>
      <c r="C220" s="196" t="s">
        <v>190</v>
      </c>
      <c r="D220" s="162">
        <v>1</v>
      </c>
      <c r="E220" s="156">
        <f>'M2'!E87</f>
        <v>401.57</v>
      </c>
      <c r="F220" s="704"/>
      <c r="G220" s="212">
        <v>48</v>
      </c>
      <c r="H220" s="797"/>
      <c r="I220" s="790"/>
    </row>
    <row r="221" spans="1:11" x14ac:dyDescent="0.25">
      <c r="A221" s="779"/>
      <c r="B221" s="784"/>
      <c r="C221" s="199" t="s">
        <v>189</v>
      </c>
      <c r="D221" s="162"/>
      <c r="E221" s="156"/>
      <c r="F221" s="704"/>
      <c r="G221" s="212"/>
      <c r="H221" s="797"/>
      <c r="I221" s="790"/>
    </row>
    <row r="222" spans="1:11" x14ac:dyDescent="0.25">
      <c r="A222" s="779"/>
      <c r="B222" s="784"/>
      <c r="C222" s="196" t="s">
        <v>193</v>
      </c>
      <c r="D222" s="162"/>
      <c r="E222" s="156"/>
      <c r="F222" s="704"/>
      <c r="G222" s="212"/>
      <c r="H222" s="797"/>
      <c r="I222" s="790"/>
    </row>
    <row r="223" spans="1:11" x14ac:dyDescent="0.25">
      <c r="A223" s="779"/>
      <c r="B223" s="784"/>
      <c r="C223" s="202" t="s">
        <v>282</v>
      </c>
      <c r="D223" s="181"/>
      <c r="E223" s="243"/>
      <c r="F223" s="704"/>
      <c r="G223" s="235"/>
      <c r="H223" s="797"/>
      <c r="I223" s="790"/>
    </row>
    <row r="224" spans="1:11" x14ac:dyDescent="0.25">
      <c r="A224" s="779"/>
      <c r="B224" s="784"/>
      <c r="C224" s="202" t="s">
        <v>243</v>
      </c>
      <c r="D224" s="181"/>
      <c r="E224" s="243"/>
      <c r="F224" s="704"/>
      <c r="G224" s="235"/>
      <c r="H224" s="797"/>
      <c r="I224" s="790"/>
    </row>
    <row r="225" spans="1:9" x14ac:dyDescent="0.25">
      <c r="A225" s="779"/>
      <c r="B225" s="784"/>
      <c r="C225" s="196" t="s">
        <v>200</v>
      </c>
      <c r="D225" s="162">
        <f>Base!G31</f>
        <v>1</v>
      </c>
      <c r="E225" s="243"/>
      <c r="F225" s="704"/>
      <c r="G225" s="235"/>
      <c r="H225" s="797"/>
      <c r="I225" s="790"/>
    </row>
    <row r="226" spans="1:9" ht="15.75" thickBot="1" x14ac:dyDescent="0.3">
      <c r="A226" s="779"/>
      <c r="B226" s="784"/>
      <c r="C226" s="203" t="s">
        <v>203</v>
      </c>
      <c r="D226" s="182">
        <f>Base!I31</f>
        <v>2</v>
      </c>
      <c r="E226" s="247"/>
      <c r="F226" s="751"/>
      <c r="G226" s="236"/>
      <c r="H226" s="798"/>
      <c r="I226" s="791"/>
    </row>
    <row r="227" spans="1:9" x14ac:dyDescent="0.25">
      <c r="A227" s="778">
        <v>29</v>
      </c>
      <c r="B227" s="783" t="s">
        <v>148</v>
      </c>
      <c r="C227" s="192" t="s">
        <v>191</v>
      </c>
      <c r="D227" s="180"/>
      <c r="E227" s="242"/>
      <c r="F227" s="750">
        <f t="shared" ref="F227" si="25">SUM(E227:E234)</f>
        <v>180.3</v>
      </c>
      <c r="G227" s="225"/>
      <c r="H227" s="796" t="s">
        <v>332</v>
      </c>
      <c r="I227" s="734"/>
    </row>
    <row r="228" spans="1:9" x14ac:dyDescent="0.25">
      <c r="A228" s="779"/>
      <c r="B228" s="784"/>
      <c r="C228" s="196" t="s">
        <v>190</v>
      </c>
      <c r="D228" s="162"/>
      <c r="E228" s="156"/>
      <c r="F228" s="704"/>
      <c r="G228" s="212"/>
      <c r="H228" s="799"/>
      <c r="I228" s="790"/>
    </row>
    <row r="229" spans="1:9" x14ac:dyDescent="0.25">
      <c r="A229" s="779"/>
      <c r="B229" s="784"/>
      <c r="C229" s="199" t="s">
        <v>189</v>
      </c>
      <c r="D229" s="162">
        <v>1</v>
      </c>
      <c r="E229" s="156">
        <f>'M2'!E89</f>
        <v>180.3</v>
      </c>
      <c r="F229" s="704"/>
      <c r="G229" s="212">
        <v>48</v>
      </c>
      <c r="H229" s="799"/>
      <c r="I229" s="790"/>
    </row>
    <row r="230" spans="1:9" x14ac:dyDescent="0.25">
      <c r="A230" s="779"/>
      <c r="B230" s="784"/>
      <c r="C230" s="196" t="s">
        <v>193</v>
      </c>
      <c r="D230" s="162"/>
      <c r="E230" s="156"/>
      <c r="F230" s="704"/>
      <c r="G230" s="212"/>
      <c r="H230" s="799"/>
      <c r="I230" s="790"/>
    </row>
    <row r="231" spans="1:9" x14ac:dyDescent="0.25">
      <c r="A231" s="779"/>
      <c r="B231" s="784"/>
      <c r="C231" s="202" t="s">
        <v>282</v>
      </c>
      <c r="D231" s="181"/>
      <c r="E231" s="243"/>
      <c r="F231" s="704"/>
      <c r="G231" s="235"/>
      <c r="H231" s="799"/>
      <c r="I231" s="790"/>
    </row>
    <row r="232" spans="1:9" x14ac:dyDescent="0.25">
      <c r="A232" s="779"/>
      <c r="B232" s="784"/>
      <c r="C232" s="202" t="s">
        <v>243</v>
      </c>
      <c r="D232" s="181"/>
      <c r="E232" s="243"/>
      <c r="F232" s="704"/>
      <c r="G232" s="235"/>
      <c r="H232" s="799"/>
      <c r="I232" s="790"/>
    </row>
    <row r="233" spans="1:9" x14ac:dyDescent="0.25">
      <c r="A233" s="779"/>
      <c r="B233" s="784"/>
      <c r="C233" s="196" t="s">
        <v>200</v>
      </c>
      <c r="D233" s="162">
        <f>Base!G32</f>
        <v>1</v>
      </c>
      <c r="E233" s="243"/>
      <c r="F233" s="704"/>
      <c r="G233" s="235"/>
      <c r="H233" s="799"/>
      <c r="I233" s="790"/>
    </row>
    <row r="234" spans="1:9" ht="15.75" thickBot="1" x14ac:dyDescent="0.3">
      <c r="A234" s="779"/>
      <c r="B234" s="784"/>
      <c r="C234" s="203" t="s">
        <v>203</v>
      </c>
      <c r="D234" s="182">
        <f>Base!I32</f>
        <v>3</v>
      </c>
      <c r="E234" s="247"/>
      <c r="F234" s="751"/>
      <c r="G234" s="236"/>
      <c r="H234" s="800"/>
      <c r="I234" s="791"/>
    </row>
    <row r="235" spans="1:9" x14ac:dyDescent="0.25">
      <c r="A235" s="778">
        <v>30</v>
      </c>
      <c r="B235" s="783" t="s">
        <v>151</v>
      </c>
      <c r="C235" s="192" t="s">
        <v>191</v>
      </c>
      <c r="D235" s="180"/>
      <c r="E235" s="242"/>
      <c r="F235" s="750">
        <f t="shared" ref="F235" si="26">SUM(E235:E242)</f>
        <v>9195.1799999999985</v>
      </c>
      <c r="G235" s="225"/>
      <c r="H235" s="796" t="s">
        <v>335</v>
      </c>
      <c r="I235" s="789"/>
    </row>
    <row r="236" spans="1:9" x14ac:dyDescent="0.25">
      <c r="A236" s="779"/>
      <c r="B236" s="784"/>
      <c r="C236" s="196" t="s">
        <v>190</v>
      </c>
      <c r="D236" s="162">
        <v>10</v>
      </c>
      <c r="E236" s="156">
        <f>'M2'!M91</f>
        <v>5275.0099999999993</v>
      </c>
      <c r="F236" s="704"/>
      <c r="G236" s="212" t="s">
        <v>333</v>
      </c>
      <c r="H236" s="799"/>
      <c r="I236" s="790"/>
    </row>
    <row r="237" spans="1:9" x14ac:dyDescent="0.25">
      <c r="A237" s="779"/>
      <c r="B237" s="784"/>
      <c r="C237" s="199" t="s">
        <v>189</v>
      </c>
      <c r="D237" s="162">
        <v>8</v>
      </c>
      <c r="E237" s="156">
        <f>'M2'!M92</f>
        <v>2396.4500000000003</v>
      </c>
      <c r="F237" s="704"/>
      <c r="G237" s="212" t="s">
        <v>334</v>
      </c>
      <c r="H237" s="799"/>
      <c r="I237" s="790"/>
    </row>
    <row r="238" spans="1:9" x14ac:dyDescent="0.25">
      <c r="A238" s="779"/>
      <c r="B238" s="784"/>
      <c r="C238" s="196" t="s">
        <v>193</v>
      </c>
      <c r="D238" s="162"/>
      <c r="E238" s="156"/>
      <c r="F238" s="704"/>
      <c r="G238" s="212"/>
      <c r="H238" s="799"/>
      <c r="I238" s="790"/>
    </row>
    <row r="239" spans="1:9" x14ac:dyDescent="0.25">
      <c r="A239" s="779"/>
      <c r="B239" s="784"/>
      <c r="C239" s="202" t="s">
        <v>282</v>
      </c>
      <c r="D239" s="181"/>
      <c r="E239" s="243"/>
      <c r="F239" s="704"/>
      <c r="G239" s="235"/>
      <c r="H239" s="799"/>
      <c r="I239" s="790"/>
    </row>
    <row r="240" spans="1:9" x14ac:dyDescent="0.25">
      <c r="A240" s="779"/>
      <c r="B240" s="784"/>
      <c r="C240" s="202" t="s">
        <v>243</v>
      </c>
      <c r="D240" s="181">
        <v>4</v>
      </c>
      <c r="E240" s="243">
        <f>'M2'!M93</f>
        <v>1523.7199999999998</v>
      </c>
      <c r="F240" s="704"/>
      <c r="G240" s="235" t="s">
        <v>252</v>
      </c>
      <c r="H240" s="799"/>
      <c r="I240" s="790"/>
    </row>
    <row r="241" spans="1:9" x14ac:dyDescent="0.25">
      <c r="A241" s="779"/>
      <c r="B241" s="784"/>
      <c r="C241" s="196" t="s">
        <v>200</v>
      </c>
      <c r="D241" s="181">
        <f>Base!G33</f>
        <v>44</v>
      </c>
      <c r="E241" s="243"/>
      <c r="F241" s="704"/>
      <c r="G241" s="235"/>
      <c r="H241" s="799"/>
      <c r="I241" s="790"/>
    </row>
    <row r="242" spans="1:9" ht="15.75" thickBot="1" x14ac:dyDescent="0.3">
      <c r="A242" s="779"/>
      <c r="B242" s="784"/>
      <c r="C242" s="203" t="s">
        <v>203</v>
      </c>
      <c r="D242" s="182">
        <f>Base!I33</f>
        <v>173</v>
      </c>
      <c r="E242" s="247"/>
      <c r="F242" s="751"/>
      <c r="G242" s="236"/>
      <c r="H242" s="800"/>
      <c r="I242" s="791"/>
    </row>
    <row r="243" spans="1:9" x14ac:dyDescent="0.25">
      <c r="A243" s="778">
        <v>31</v>
      </c>
      <c r="B243" s="783" t="s">
        <v>154</v>
      </c>
      <c r="C243" s="192" t="s">
        <v>191</v>
      </c>
      <c r="D243" s="180"/>
      <c r="E243" s="242"/>
      <c r="F243" s="750">
        <f t="shared" ref="F243" si="27">SUM(E243:E250)</f>
        <v>86.44</v>
      </c>
      <c r="G243" s="225"/>
      <c r="H243" s="796" t="s">
        <v>336</v>
      </c>
      <c r="I243" s="789"/>
    </row>
    <row r="244" spans="1:9" x14ac:dyDescent="0.25">
      <c r="A244" s="779"/>
      <c r="B244" s="784"/>
      <c r="C244" s="196" t="s">
        <v>190</v>
      </c>
      <c r="D244" s="162">
        <v>1</v>
      </c>
      <c r="F244" s="704"/>
      <c r="G244" s="212">
        <v>60</v>
      </c>
      <c r="H244" s="799"/>
      <c r="I244" s="790"/>
    </row>
    <row r="245" spans="1:9" x14ac:dyDescent="0.25">
      <c r="A245" s="779"/>
      <c r="B245" s="784"/>
      <c r="C245" s="199" t="s">
        <v>189</v>
      </c>
      <c r="D245" s="162">
        <v>1</v>
      </c>
      <c r="E245" s="156"/>
      <c r="F245" s="704"/>
      <c r="G245" s="212">
        <v>28</v>
      </c>
      <c r="H245" s="799"/>
      <c r="I245" s="790"/>
    </row>
    <row r="246" spans="1:9" x14ac:dyDescent="0.25">
      <c r="A246" s="779"/>
      <c r="B246" s="784"/>
      <c r="C246" s="196" t="s">
        <v>193</v>
      </c>
      <c r="D246" s="162"/>
      <c r="E246" s="156"/>
      <c r="F246" s="704"/>
      <c r="G246" s="212"/>
      <c r="H246" s="799"/>
      <c r="I246" s="790"/>
    </row>
    <row r="247" spans="1:9" x14ac:dyDescent="0.25">
      <c r="A247" s="779"/>
      <c r="B247" s="784"/>
      <c r="C247" s="202" t="s">
        <v>282</v>
      </c>
      <c r="D247" s="162"/>
      <c r="E247" s="156"/>
      <c r="F247" s="704"/>
      <c r="G247" s="212"/>
      <c r="H247" s="799"/>
      <c r="I247" s="790"/>
    </row>
    <row r="248" spans="1:9" x14ac:dyDescent="0.25">
      <c r="A248" s="779"/>
      <c r="B248" s="784"/>
      <c r="C248" s="202" t="s">
        <v>243</v>
      </c>
      <c r="D248" s="181">
        <v>1</v>
      </c>
      <c r="E248" s="156">
        <f>'M2'!F95</f>
        <v>86.44</v>
      </c>
      <c r="F248" s="704"/>
      <c r="G248" s="235">
        <v>28</v>
      </c>
      <c r="H248" s="799"/>
      <c r="I248" s="790"/>
    </row>
    <row r="249" spans="1:9" x14ac:dyDescent="0.25">
      <c r="A249" s="779"/>
      <c r="B249" s="784"/>
      <c r="C249" s="196" t="s">
        <v>200</v>
      </c>
      <c r="D249" s="181">
        <f>Base!G34</f>
        <v>1</v>
      </c>
      <c r="E249" s="243"/>
      <c r="F249" s="704"/>
      <c r="G249" s="235"/>
      <c r="H249" s="799"/>
      <c r="I249" s="790"/>
    </row>
    <row r="250" spans="1:9" ht="15.75" thickBot="1" x14ac:dyDescent="0.3">
      <c r="A250" s="779"/>
      <c r="B250" s="784"/>
      <c r="C250" s="203" t="s">
        <v>203</v>
      </c>
      <c r="D250" s="182">
        <f>Base!I34</f>
        <v>2</v>
      </c>
      <c r="E250" s="247"/>
      <c r="F250" s="751"/>
      <c r="G250" s="236"/>
      <c r="H250" s="800"/>
      <c r="I250" s="791"/>
    </row>
    <row r="251" spans="1:9" x14ac:dyDescent="0.25">
      <c r="A251" s="778">
        <v>32</v>
      </c>
      <c r="B251" s="783" t="s">
        <v>157</v>
      </c>
      <c r="C251" s="192" t="s">
        <v>191</v>
      </c>
      <c r="D251" s="180"/>
      <c r="E251" s="242"/>
      <c r="F251" s="750">
        <f t="shared" ref="F251" si="28">SUM(E251:E258)</f>
        <v>622.24</v>
      </c>
      <c r="G251" s="225"/>
      <c r="H251" s="796" t="s">
        <v>337</v>
      </c>
      <c r="I251" s="789"/>
    </row>
    <row r="252" spans="1:9" x14ac:dyDescent="0.25">
      <c r="A252" s="779"/>
      <c r="B252" s="784"/>
      <c r="C252" s="196" t="s">
        <v>190</v>
      </c>
      <c r="D252" s="162">
        <v>1</v>
      </c>
      <c r="E252" s="156">
        <f>'M2'!E97</f>
        <v>173.21</v>
      </c>
      <c r="F252" s="704"/>
      <c r="G252" s="212">
        <v>63</v>
      </c>
      <c r="H252" s="799"/>
      <c r="I252" s="790"/>
    </row>
    <row r="253" spans="1:9" x14ac:dyDescent="0.25">
      <c r="A253" s="779"/>
      <c r="B253" s="784"/>
      <c r="C253" s="199" t="s">
        <v>189</v>
      </c>
      <c r="D253" s="162">
        <v>1</v>
      </c>
      <c r="E253" s="156">
        <f>'M2'!E98</f>
        <v>449.03</v>
      </c>
      <c r="F253" s="704"/>
      <c r="G253" s="212">
        <v>28</v>
      </c>
      <c r="H253" s="799"/>
      <c r="I253" s="790"/>
    </row>
    <row r="254" spans="1:9" x14ac:dyDescent="0.25">
      <c r="A254" s="779"/>
      <c r="B254" s="784"/>
      <c r="C254" s="196" t="s">
        <v>193</v>
      </c>
      <c r="D254" s="162"/>
      <c r="E254" s="156"/>
      <c r="F254" s="704"/>
      <c r="G254" s="212"/>
      <c r="H254" s="799"/>
      <c r="I254" s="790"/>
    </row>
    <row r="255" spans="1:9" x14ac:dyDescent="0.25">
      <c r="A255" s="779"/>
      <c r="B255" s="784"/>
      <c r="C255" s="202" t="s">
        <v>282</v>
      </c>
      <c r="D255" s="162"/>
      <c r="E255" s="156"/>
      <c r="F255" s="704"/>
      <c r="G255" s="212"/>
      <c r="H255" s="799"/>
      <c r="I255" s="790"/>
    </row>
    <row r="256" spans="1:9" x14ac:dyDescent="0.25">
      <c r="A256" s="779"/>
      <c r="B256" s="784"/>
      <c r="C256" s="202" t="s">
        <v>243</v>
      </c>
      <c r="D256" s="181"/>
      <c r="E256" s="243"/>
      <c r="F256" s="704"/>
      <c r="G256" s="235"/>
      <c r="H256" s="799"/>
      <c r="I256" s="790"/>
    </row>
    <row r="257" spans="1:9" x14ac:dyDescent="0.25">
      <c r="A257" s="779"/>
      <c r="B257" s="784"/>
      <c r="C257" s="196" t="s">
        <v>200</v>
      </c>
      <c r="D257" s="181">
        <f>Base!G35</f>
        <v>1</v>
      </c>
      <c r="E257" s="243"/>
      <c r="F257" s="704"/>
      <c r="G257" s="235"/>
      <c r="H257" s="799"/>
      <c r="I257" s="790"/>
    </row>
    <row r="258" spans="1:9" ht="15.75" thickBot="1" x14ac:dyDescent="0.3">
      <c r="A258" s="779"/>
      <c r="B258" s="784"/>
      <c r="C258" s="203" t="s">
        <v>203</v>
      </c>
      <c r="D258" s="182">
        <f>Base!I35</f>
        <v>0</v>
      </c>
      <c r="E258" s="247"/>
      <c r="F258" s="751"/>
      <c r="G258" s="236"/>
      <c r="H258" s="800"/>
      <c r="I258" s="791"/>
    </row>
    <row r="259" spans="1:9" x14ac:dyDescent="0.25">
      <c r="A259" s="801">
        <v>33</v>
      </c>
      <c r="B259" s="803" t="s">
        <v>160</v>
      </c>
      <c r="C259" s="192" t="s">
        <v>191</v>
      </c>
      <c r="D259" s="180"/>
      <c r="E259" s="242"/>
      <c r="F259" s="750">
        <f t="shared" ref="F259" si="29">SUM(E259:E266)</f>
        <v>0</v>
      </c>
      <c r="G259" s="225"/>
      <c r="H259" s="796"/>
      <c r="I259" s="789"/>
    </row>
    <row r="260" spans="1:9" x14ac:dyDescent="0.25">
      <c r="A260" s="802"/>
      <c r="B260" s="804"/>
      <c r="C260" s="196" t="s">
        <v>190</v>
      </c>
      <c r="D260" s="162"/>
      <c r="E260" s="156"/>
      <c r="F260" s="704"/>
      <c r="G260" s="212"/>
      <c r="H260" s="799"/>
      <c r="I260" s="790"/>
    </row>
    <row r="261" spans="1:9" x14ac:dyDescent="0.25">
      <c r="A261" s="802"/>
      <c r="B261" s="804"/>
      <c r="C261" s="199" t="s">
        <v>189</v>
      </c>
      <c r="D261" s="162"/>
      <c r="E261" s="156"/>
      <c r="F261" s="704"/>
      <c r="G261" s="212"/>
      <c r="H261" s="799"/>
      <c r="I261" s="790"/>
    </row>
    <row r="262" spans="1:9" x14ac:dyDescent="0.25">
      <c r="A262" s="802"/>
      <c r="B262" s="804"/>
      <c r="C262" s="196" t="s">
        <v>193</v>
      </c>
      <c r="D262" s="162"/>
      <c r="E262" s="156"/>
      <c r="F262" s="704"/>
      <c r="G262" s="212"/>
      <c r="H262" s="799"/>
      <c r="I262" s="790"/>
    </row>
    <row r="263" spans="1:9" x14ac:dyDescent="0.25">
      <c r="A263" s="802"/>
      <c r="B263" s="804"/>
      <c r="C263" s="202" t="s">
        <v>282</v>
      </c>
      <c r="D263" s="162"/>
      <c r="E263" s="156"/>
      <c r="F263" s="704"/>
      <c r="G263" s="212"/>
      <c r="H263" s="799"/>
      <c r="I263" s="790"/>
    </row>
    <row r="264" spans="1:9" x14ac:dyDescent="0.25">
      <c r="A264" s="802"/>
      <c r="B264" s="804"/>
      <c r="C264" s="202" t="s">
        <v>243</v>
      </c>
      <c r="D264" s="181"/>
      <c r="E264" s="243"/>
      <c r="F264" s="704"/>
      <c r="G264" s="235"/>
      <c r="H264" s="799"/>
      <c r="I264" s="790"/>
    </row>
    <row r="265" spans="1:9" x14ac:dyDescent="0.25">
      <c r="A265" s="802"/>
      <c r="B265" s="804"/>
      <c r="C265" s="196" t="s">
        <v>200</v>
      </c>
      <c r="D265" s="181">
        <f>Base!G36</f>
        <v>0</v>
      </c>
      <c r="E265" s="243"/>
      <c r="F265" s="704"/>
      <c r="G265" s="235"/>
      <c r="H265" s="799"/>
      <c r="I265" s="790"/>
    </row>
    <row r="266" spans="1:9" ht="15.75" thickBot="1" x14ac:dyDescent="0.3">
      <c r="A266" s="802"/>
      <c r="B266" s="804"/>
      <c r="C266" s="203" t="s">
        <v>203</v>
      </c>
      <c r="D266" s="182">
        <f>Base!I36</f>
        <v>14</v>
      </c>
      <c r="E266" s="247"/>
      <c r="F266" s="751"/>
      <c r="G266" s="236"/>
      <c r="H266" s="800"/>
      <c r="I266" s="791"/>
    </row>
    <row r="267" spans="1:9" x14ac:dyDescent="0.25">
      <c r="A267" s="778">
        <v>34</v>
      </c>
      <c r="B267" s="783" t="s">
        <v>163</v>
      </c>
      <c r="C267" s="192" t="s">
        <v>191</v>
      </c>
      <c r="D267" s="180"/>
      <c r="E267" s="242"/>
      <c r="F267" s="750">
        <f t="shared" ref="F267" si="30">SUM(E267:E274)</f>
        <v>1415.0299999999997</v>
      </c>
      <c r="G267" s="225"/>
      <c r="H267" s="796" t="s">
        <v>338</v>
      </c>
      <c r="I267" s="789"/>
    </row>
    <row r="268" spans="1:9" x14ac:dyDescent="0.25">
      <c r="A268" s="779"/>
      <c r="B268" s="784"/>
      <c r="C268" s="196" t="s">
        <v>190</v>
      </c>
      <c r="D268" s="162">
        <v>5</v>
      </c>
      <c r="E268" s="156">
        <f>'M2'!H100</f>
        <v>656.4799999999999</v>
      </c>
      <c r="F268" s="704"/>
      <c r="G268" s="212" t="s">
        <v>340</v>
      </c>
      <c r="H268" s="799"/>
      <c r="I268" s="790"/>
    </row>
    <row r="269" spans="1:9" x14ac:dyDescent="0.25">
      <c r="A269" s="779"/>
      <c r="B269" s="784"/>
      <c r="C269" s="199" t="s">
        <v>189</v>
      </c>
      <c r="D269" s="162">
        <v>5</v>
      </c>
      <c r="E269" s="156">
        <f>'M2'!H101</f>
        <v>758.55</v>
      </c>
      <c r="F269" s="704"/>
      <c r="G269" s="212" t="s">
        <v>339</v>
      </c>
      <c r="H269" s="799"/>
      <c r="I269" s="790"/>
    </row>
    <row r="270" spans="1:9" x14ac:dyDescent="0.25">
      <c r="A270" s="779"/>
      <c r="B270" s="784"/>
      <c r="C270" s="196" t="s">
        <v>193</v>
      </c>
      <c r="D270" s="162"/>
      <c r="E270" s="156"/>
      <c r="F270" s="704"/>
      <c r="G270" s="212"/>
      <c r="H270" s="799"/>
      <c r="I270" s="790"/>
    </row>
    <row r="271" spans="1:9" x14ac:dyDescent="0.25">
      <c r="A271" s="779"/>
      <c r="B271" s="784"/>
      <c r="C271" s="202" t="s">
        <v>282</v>
      </c>
      <c r="D271" s="162"/>
      <c r="E271" s="156"/>
      <c r="F271" s="704"/>
      <c r="G271" s="212"/>
      <c r="H271" s="799"/>
      <c r="I271" s="790"/>
    </row>
    <row r="272" spans="1:9" x14ac:dyDescent="0.25">
      <c r="A272" s="779"/>
      <c r="B272" s="784"/>
      <c r="C272" s="202" t="s">
        <v>243</v>
      </c>
      <c r="D272" s="181"/>
      <c r="E272" s="243"/>
      <c r="F272" s="704"/>
      <c r="G272" s="235"/>
      <c r="H272" s="799"/>
      <c r="I272" s="790"/>
    </row>
    <row r="273" spans="1:11" x14ac:dyDescent="0.25">
      <c r="A273" s="779"/>
      <c r="B273" s="784"/>
      <c r="C273" s="196" t="s">
        <v>200</v>
      </c>
      <c r="D273" s="181">
        <f>Base!G37</f>
        <v>0</v>
      </c>
      <c r="E273" s="243"/>
      <c r="F273" s="704"/>
      <c r="G273" s="235"/>
      <c r="H273" s="799"/>
      <c r="I273" s="790"/>
    </row>
    <row r="274" spans="1:11" ht="15.75" thickBot="1" x14ac:dyDescent="0.3">
      <c r="A274" s="779"/>
      <c r="B274" s="784"/>
      <c r="C274" s="203" t="s">
        <v>203</v>
      </c>
      <c r="D274" s="182">
        <f>Base!I37</f>
        <v>7</v>
      </c>
      <c r="E274" s="247"/>
      <c r="F274" s="751"/>
      <c r="G274" s="236"/>
      <c r="H274" s="800"/>
      <c r="I274" s="791"/>
    </row>
    <row r="275" spans="1:11" x14ac:dyDescent="0.25">
      <c r="A275" s="778">
        <v>35</v>
      </c>
      <c r="B275" s="783" t="s">
        <v>165</v>
      </c>
      <c r="C275" s="192" t="s">
        <v>191</v>
      </c>
      <c r="D275" s="180"/>
      <c r="E275" s="242"/>
      <c r="F275" s="750">
        <f t="shared" ref="F275" si="31">SUM(E275:E282)</f>
        <v>292.98</v>
      </c>
      <c r="G275" s="225"/>
      <c r="H275" s="796" t="s">
        <v>343</v>
      </c>
      <c r="I275" s="789"/>
    </row>
    <row r="276" spans="1:11" x14ac:dyDescent="0.25">
      <c r="A276" s="779"/>
      <c r="B276" s="784"/>
      <c r="C276" s="196" t="s">
        <v>190</v>
      </c>
      <c r="D276" s="162">
        <v>2</v>
      </c>
      <c r="E276" s="156">
        <f>'M2'!D103</f>
        <v>101.99</v>
      </c>
      <c r="F276" s="704"/>
      <c r="G276" s="212" t="s">
        <v>341</v>
      </c>
      <c r="H276" s="799"/>
      <c r="I276" s="790"/>
    </row>
    <row r="277" spans="1:11" x14ac:dyDescent="0.25">
      <c r="A277" s="779"/>
      <c r="B277" s="784"/>
      <c r="C277" s="199" t="s">
        <v>189</v>
      </c>
      <c r="D277" s="162">
        <v>2</v>
      </c>
      <c r="E277" s="156">
        <f>'M2'!D104</f>
        <v>190.99</v>
      </c>
      <c r="F277" s="704"/>
      <c r="G277" s="212" t="s">
        <v>342</v>
      </c>
      <c r="H277" s="799"/>
      <c r="I277" s="790"/>
    </row>
    <row r="278" spans="1:11" x14ac:dyDescent="0.25">
      <c r="A278" s="779"/>
      <c r="B278" s="784"/>
      <c r="C278" s="196" t="s">
        <v>193</v>
      </c>
      <c r="D278" s="162"/>
      <c r="E278" s="156"/>
      <c r="F278" s="704"/>
      <c r="G278" s="212"/>
      <c r="H278" s="799"/>
      <c r="I278" s="790"/>
    </row>
    <row r="279" spans="1:11" x14ac:dyDescent="0.25">
      <c r="A279" s="779"/>
      <c r="B279" s="784"/>
      <c r="C279" s="202" t="s">
        <v>282</v>
      </c>
      <c r="D279" s="162"/>
      <c r="E279" s="156"/>
      <c r="F279" s="704"/>
      <c r="G279" s="212"/>
      <c r="H279" s="799"/>
      <c r="I279" s="790"/>
    </row>
    <row r="280" spans="1:11" x14ac:dyDescent="0.25">
      <c r="A280" s="779"/>
      <c r="B280" s="784"/>
      <c r="C280" s="202" t="s">
        <v>243</v>
      </c>
      <c r="D280" s="181"/>
      <c r="E280" s="243"/>
      <c r="F280" s="704"/>
      <c r="G280" s="235"/>
      <c r="H280" s="799"/>
      <c r="I280" s="790"/>
    </row>
    <row r="281" spans="1:11" x14ac:dyDescent="0.25">
      <c r="A281" s="779"/>
      <c r="B281" s="784"/>
      <c r="C281" s="196" t="s">
        <v>200</v>
      </c>
      <c r="D281" s="181">
        <f>Base!G38</f>
        <v>3</v>
      </c>
      <c r="E281" s="243"/>
      <c r="F281" s="704"/>
      <c r="G281" s="235"/>
      <c r="H281" s="799"/>
      <c r="I281" s="790"/>
    </row>
    <row r="282" spans="1:11" ht="15.75" thickBot="1" x14ac:dyDescent="0.3">
      <c r="A282" s="779"/>
      <c r="B282" s="784"/>
      <c r="C282" s="203" t="s">
        <v>203</v>
      </c>
      <c r="D282" s="182">
        <f>Base!I38</f>
        <v>15</v>
      </c>
      <c r="E282" s="247"/>
      <c r="F282" s="751"/>
      <c r="G282" s="236"/>
      <c r="H282" s="800"/>
      <c r="I282" s="791"/>
    </row>
    <row r="283" spans="1:11" x14ac:dyDescent="0.25">
      <c r="A283" s="778">
        <v>36</v>
      </c>
      <c r="B283" s="783" t="s">
        <v>167</v>
      </c>
      <c r="C283" s="192" t="s">
        <v>191</v>
      </c>
      <c r="D283" s="180"/>
      <c r="E283" s="242"/>
      <c r="F283" s="750">
        <f t="shared" ref="F283" si="32">SUM(E283:E290)</f>
        <v>364.08</v>
      </c>
      <c r="G283" s="225"/>
      <c r="H283" s="796" t="s">
        <v>349</v>
      </c>
      <c r="I283" s="789"/>
    </row>
    <row r="284" spans="1:11" x14ac:dyDescent="0.25">
      <c r="A284" s="779"/>
      <c r="B284" s="784"/>
      <c r="C284" s="196" t="s">
        <v>190</v>
      </c>
      <c r="D284" s="162">
        <v>1</v>
      </c>
      <c r="E284" s="156">
        <f>'M2'!E106</f>
        <v>150.38</v>
      </c>
      <c r="F284" s="704"/>
      <c r="G284" s="212">
        <v>57</v>
      </c>
      <c r="H284" s="799"/>
      <c r="I284" s="790"/>
    </row>
    <row r="285" spans="1:11" x14ac:dyDescent="0.25">
      <c r="A285" s="779"/>
      <c r="B285" s="784"/>
      <c r="C285" s="199" t="s">
        <v>189</v>
      </c>
      <c r="D285" s="162">
        <v>2</v>
      </c>
      <c r="E285" s="156">
        <f>'M2'!E107</f>
        <v>213.7</v>
      </c>
      <c r="F285" s="704"/>
      <c r="G285" s="212" t="s">
        <v>344</v>
      </c>
      <c r="H285" s="799"/>
      <c r="I285" s="790"/>
    </row>
    <row r="286" spans="1:11" x14ac:dyDescent="0.25">
      <c r="A286" s="779"/>
      <c r="B286" s="784"/>
      <c r="C286" s="196" t="s">
        <v>193</v>
      </c>
      <c r="D286" s="162"/>
      <c r="E286" s="156"/>
      <c r="F286" s="704"/>
      <c r="G286" s="212"/>
      <c r="H286" s="799"/>
      <c r="I286" s="790"/>
      <c r="K286" s="237"/>
    </row>
    <row r="287" spans="1:11" x14ac:dyDescent="0.25">
      <c r="A287" s="779"/>
      <c r="B287" s="784"/>
      <c r="C287" s="202" t="s">
        <v>282</v>
      </c>
      <c r="D287" s="162"/>
      <c r="E287" s="156"/>
      <c r="F287" s="704"/>
      <c r="G287" s="212"/>
      <c r="H287" s="799"/>
      <c r="I287" s="790"/>
      <c r="K287" s="237"/>
    </row>
    <row r="288" spans="1:11" x14ac:dyDescent="0.25">
      <c r="A288" s="779"/>
      <c r="B288" s="784"/>
      <c r="C288" s="202" t="s">
        <v>243</v>
      </c>
      <c r="D288" s="181"/>
      <c r="E288" s="243"/>
      <c r="F288" s="704"/>
      <c r="G288" s="235"/>
      <c r="H288" s="799"/>
      <c r="I288" s="790"/>
      <c r="K288" s="237"/>
    </row>
    <row r="289" spans="1:11" x14ac:dyDescent="0.25">
      <c r="A289" s="779"/>
      <c r="B289" s="784"/>
      <c r="C289" s="196" t="s">
        <v>200</v>
      </c>
      <c r="D289" s="181">
        <f>Base!G39</f>
        <v>1</v>
      </c>
      <c r="E289" s="243"/>
      <c r="F289" s="704"/>
      <c r="G289" s="235"/>
      <c r="H289" s="799"/>
      <c r="I289" s="790"/>
      <c r="K289" s="237"/>
    </row>
    <row r="290" spans="1:11" ht="15.75" thickBot="1" x14ac:dyDescent="0.3">
      <c r="A290" s="779"/>
      <c r="B290" s="784"/>
      <c r="C290" s="203" t="s">
        <v>203</v>
      </c>
      <c r="D290" s="182">
        <f>Base!I39</f>
        <v>14</v>
      </c>
      <c r="E290" s="247"/>
      <c r="F290" s="751"/>
      <c r="G290" s="236"/>
      <c r="H290" s="800"/>
      <c r="I290" s="791"/>
      <c r="K290" s="237"/>
    </row>
    <row r="291" spans="1:11" x14ac:dyDescent="0.25">
      <c r="A291" s="778">
        <v>37</v>
      </c>
      <c r="B291" s="783" t="s">
        <v>169</v>
      </c>
      <c r="C291" s="192" t="s">
        <v>191</v>
      </c>
      <c r="D291" s="180"/>
      <c r="E291" s="242"/>
      <c r="F291" s="750">
        <f t="shared" ref="F291" si="33">SUM(E291:E298)</f>
        <v>285.32</v>
      </c>
      <c r="G291" s="225"/>
      <c r="H291" s="796" t="s">
        <v>347</v>
      </c>
      <c r="I291" s="789"/>
      <c r="K291" s="237"/>
    </row>
    <row r="292" spans="1:11" x14ac:dyDescent="0.25">
      <c r="A292" s="779"/>
      <c r="B292" s="784"/>
      <c r="C292" s="196" t="s">
        <v>190</v>
      </c>
      <c r="D292" s="162">
        <v>2</v>
      </c>
      <c r="E292" s="156">
        <f>'M2'!E109</f>
        <v>91.27</v>
      </c>
      <c r="F292" s="704"/>
      <c r="G292" s="212" t="s">
        <v>345</v>
      </c>
      <c r="H292" s="799"/>
      <c r="I292" s="790"/>
      <c r="K292" s="237"/>
    </row>
    <row r="293" spans="1:11" x14ac:dyDescent="0.25">
      <c r="A293" s="779"/>
      <c r="B293" s="784"/>
      <c r="C293" s="199" t="s">
        <v>189</v>
      </c>
      <c r="D293" s="162">
        <v>2</v>
      </c>
      <c r="E293" s="156">
        <f>'M2'!E110</f>
        <v>194.05</v>
      </c>
      <c r="F293" s="704"/>
      <c r="G293" s="212" t="s">
        <v>346</v>
      </c>
      <c r="H293" s="799"/>
      <c r="I293" s="790"/>
    </row>
    <row r="294" spans="1:11" x14ac:dyDescent="0.25">
      <c r="A294" s="779"/>
      <c r="B294" s="784"/>
      <c r="C294" s="196" t="s">
        <v>193</v>
      </c>
      <c r="D294" s="162"/>
      <c r="E294" s="156"/>
      <c r="F294" s="704"/>
      <c r="G294" s="212"/>
      <c r="H294" s="799"/>
      <c r="I294" s="790"/>
    </row>
    <row r="295" spans="1:11" x14ac:dyDescent="0.25">
      <c r="A295" s="779"/>
      <c r="B295" s="784"/>
      <c r="C295" s="202" t="s">
        <v>282</v>
      </c>
      <c r="D295" s="162"/>
      <c r="E295" s="156"/>
      <c r="F295" s="704"/>
      <c r="G295" s="212"/>
      <c r="H295" s="799"/>
      <c r="I295" s="790"/>
    </row>
    <row r="296" spans="1:11" x14ac:dyDescent="0.25">
      <c r="A296" s="779"/>
      <c r="B296" s="784"/>
      <c r="C296" s="202" t="s">
        <v>243</v>
      </c>
      <c r="D296" s="181"/>
      <c r="E296" s="243"/>
      <c r="F296" s="704"/>
      <c r="G296" s="235"/>
      <c r="H296" s="799"/>
      <c r="I296" s="790"/>
    </row>
    <row r="297" spans="1:11" x14ac:dyDescent="0.25">
      <c r="A297" s="779"/>
      <c r="B297" s="784"/>
      <c r="C297" s="196" t="s">
        <v>200</v>
      </c>
      <c r="D297" s="181">
        <f>Base!G40</f>
        <v>1</v>
      </c>
      <c r="E297" s="243"/>
      <c r="F297" s="704"/>
      <c r="G297" s="235"/>
      <c r="H297" s="799"/>
      <c r="I297" s="790"/>
    </row>
    <row r="298" spans="1:11" ht="15.75" thickBot="1" x14ac:dyDescent="0.3">
      <c r="A298" s="779"/>
      <c r="B298" s="784"/>
      <c r="C298" s="203" t="s">
        <v>203</v>
      </c>
      <c r="D298" s="182">
        <f>Base!I40</f>
        <v>20</v>
      </c>
      <c r="E298" s="247"/>
      <c r="F298" s="751"/>
      <c r="G298" s="236"/>
      <c r="H298" s="800"/>
      <c r="I298" s="791"/>
    </row>
    <row r="299" spans="1:11" x14ac:dyDescent="0.25">
      <c r="A299" s="778">
        <v>38</v>
      </c>
      <c r="B299" s="783" t="s">
        <v>171</v>
      </c>
      <c r="C299" s="192" t="s">
        <v>191</v>
      </c>
      <c r="D299" s="180"/>
      <c r="E299" s="242"/>
      <c r="F299" s="750">
        <f t="shared" ref="F299" si="34">SUM(E299:E306)</f>
        <v>491.87</v>
      </c>
      <c r="G299" s="225"/>
      <c r="H299" s="796" t="s">
        <v>348</v>
      </c>
      <c r="I299" s="789"/>
    </row>
    <row r="300" spans="1:11" x14ac:dyDescent="0.25">
      <c r="A300" s="779"/>
      <c r="B300" s="784"/>
      <c r="C300" s="196" t="s">
        <v>190</v>
      </c>
      <c r="D300" s="162">
        <v>2</v>
      </c>
      <c r="E300" s="156">
        <f>'M2'!E112</f>
        <v>213.75</v>
      </c>
      <c r="F300" s="704"/>
      <c r="G300" s="212" t="s">
        <v>345</v>
      </c>
      <c r="H300" s="799"/>
      <c r="I300" s="790"/>
    </row>
    <row r="301" spans="1:11" x14ac:dyDescent="0.25">
      <c r="A301" s="779"/>
      <c r="B301" s="784"/>
      <c r="C301" s="199" t="s">
        <v>189</v>
      </c>
      <c r="D301" s="162">
        <v>2</v>
      </c>
      <c r="E301" s="156">
        <f>'M2'!E113</f>
        <v>278.12</v>
      </c>
      <c r="F301" s="704"/>
      <c r="G301" s="212" t="s">
        <v>261</v>
      </c>
      <c r="H301" s="799"/>
      <c r="I301" s="790"/>
    </row>
    <row r="302" spans="1:11" x14ac:dyDescent="0.25">
      <c r="A302" s="779"/>
      <c r="B302" s="784"/>
      <c r="C302" s="196" t="s">
        <v>193</v>
      </c>
      <c r="D302" s="162"/>
      <c r="E302" s="156"/>
      <c r="F302" s="704"/>
      <c r="G302" s="212"/>
      <c r="H302" s="799"/>
      <c r="I302" s="790"/>
    </row>
    <row r="303" spans="1:11" x14ac:dyDescent="0.25">
      <c r="A303" s="779"/>
      <c r="B303" s="784"/>
      <c r="C303" s="202" t="s">
        <v>282</v>
      </c>
      <c r="D303" s="162"/>
      <c r="E303" s="156"/>
      <c r="F303" s="704"/>
      <c r="G303" s="212"/>
      <c r="H303" s="799"/>
      <c r="I303" s="790"/>
    </row>
    <row r="304" spans="1:11" x14ac:dyDescent="0.25">
      <c r="A304" s="779"/>
      <c r="B304" s="784"/>
      <c r="C304" s="202" t="s">
        <v>243</v>
      </c>
      <c r="D304" s="181"/>
      <c r="E304" s="243"/>
      <c r="F304" s="704"/>
      <c r="G304" s="235"/>
      <c r="H304" s="799"/>
      <c r="I304" s="790"/>
    </row>
    <row r="305" spans="1:11" x14ac:dyDescent="0.25">
      <c r="A305" s="779"/>
      <c r="B305" s="784"/>
      <c r="C305" s="196" t="s">
        <v>200</v>
      </c>
      <c r="D305" s="181">
        <f>Base!G41</f>
        <v>1</v>
      </c>
      <c r="E305" s="243"/>
      <c r="F305" s="704"/>
      <c r="G305" s="235"/>
      <c r="H305" s="799"/>
      <c r="I305" s="790"/>
    </row>
    <row r="306" spans="1:11" ht="15.75" thickBot="1" x14ac:dyDescent="0.3">
      <c r="A306" s="779"/>
      <c r="B306" s="784"/>
      <c r="C306" s="203" t="s">
        <v>203</v>
      </c>
      <c r="D306" s="182">
        <f>Base!I41</f>
        <v>17</v>
      </c>
      <c r="E306" s="247"/>
      <c r="F306" s="751"/>
      <c r="G306" s="236"/>
      <c r="H306" s="800"/>
      <c r="I306" s="791"/>
    </row>
    <row r="307" spans="1:11" ht="15" customHeight="1" x14ac:dyDescent="0.25">
      <c r="A307" s="778">
        <v>39</v>
      </c>
      <c r="B307" s="783" t="s">
        <v>173</v>
      </c>
      <c r="C307" s="192" t="s">
        <v>191</v>
      </c>
      <c r="D307" s="180"/>
      <c r="E307" s="242"/>
      <c r="F307" s="750">
        <f t="shared" ref="F307" si="35">SUM(E307:E314)</f>
        <v>988.3599999999999</v>
      </c>
      <c r="G307" s="225"/>
      <c r="H307" s="796" t="s">
        <v>350</v>
      </c>
      <c r="I307" s="789"/>
    </row>
    <row r="308" spans="1:11" x14ac:dyDescent="0.25">
      <c r="A308" s="779"/>
      <c r="B308" s="784"/>
      <c r="C308" s="196" t="s">
        <v>190</v>
      </c>
      <c r="D308" s="162">
        <v>3</v>
      </c>
      <c r="E308" s="156">
        <f>'M2'!E115</f>
        <v>597.4</v>
      </c>
      <c r="F308" s="704"/>
      <c r="G308" s="212" t="s">
        <v>351</v>
      </c>
      <c r="H308" s="799"/>
      <c r="I308" s="790"/>
    </row>
    <row r="309" spans="1:11" x14ac:dyDescent="0.25">
      <c r="A309" s="779"/>
      <c r="B309" s="784"/>
      <c r="C309" s="199" t="s">
        <v>189</v>
      </c>
      <c r="D309" s="162">
        <v>2</v>
      </c>
      <c r="E309" s="156">
        <f>'M2'!E116</f>
        <v>390.95999999999992</v>
      </c>
      <c r="F309" s="704"/>
      <c r="G309" s="212" t="s">
        <v>261</v>
      </c>
      <c r="H309" s="799"/>
      <c r="I309" s="790"/>
    </row>
    <row r="310" spans="1:11" x14ac:dyDescent="0.25">
      <c r="A310" s="779"/>
      <c r="B310" s="784"/>
      <c r="C310" s="196" t="s">
        <v>193</v>
      </c>
      <c r="D310" s="162"/>
      <c r="E310" s="156"/>
      <c r="F310" s="704"/>
      <c r="G310" s="212"/>
      <c r="H310" s="799"/>
      <c r="I310" s="790"/>
    </row>
    <row r="311" spans="1:11" x14ac:dyDescent="0.25">
      <c r="A311" s="779"/>
      <c r="B311" s="784"/>
      <c r="C311" s="202" t="s">
        <v>282</v>
      </c>
      <c r="D311" s="162"/>
      <c r="E311" s="156"/>
      <c r="F311" s="704"/>
      <c r="G311" s="212"/>
      <c r="H311" s="799"/>
      <c r="I311" s="790"/>
    </row>
    <row r="312" spans="1:11" x14ac:dyDescent="0.25">
      <c r="A312" s="779"/>
      <c r="B312" s="784"/>
      <c r="C312" s="202" t="s">
        <v>243</v>
      </c>
      <c r="D312" s="181"/>
      <c r="E312" s="243"/>
      <c r="F312" s="704"/>
      <c r="G312" s="235"/>
      <c r="H312" s="799"/>
      <c r="I312" s="790"/>
    </row>
    <row r="313" spans="1:11" x14ac:dyDescent="0.25">
      <c r="A313" s="779"/>
      <c r="B313" s="784"/>
      <c r="C313" s="196" t="s">
        <v>200</v>
      </c>
      <c r="D313" s="181">
        <f>Base!G42</f>
        <v>3</v>
      </c>
      <c r="E313" s="243"/>
      <c r="F313" s="704"/>
      <c r="G313" s="235"/>
      <c r="H313" s="799"/>
      <c r="I313" s="790"/>
    </row>
    <row r="314" spans="1:11" ht="15.75" thickBot="1" x14ac:dyDescent="0.3">
      <c r="A314" s="779"/>
      <c r="B314" s="785"/>
      <c r="C314" s="203" t="s">
        <v>203</v>
      </c>
      <c r="D314" s="182">
        <f>Base!I42</f>
        <v>24</v>
      </c>
      <c r="E314" s="247"/>
      <c r="F314" s="751"/>
      <c r="G314" s="236"/>
      <c r="H314" s="800"/>
      <c r="I314" s="791"/>
    </row>
    <row r="315" spans="1:11" ht="15" customHeight="1" x14ac:dyDescent="0.25">
      <c r="A315" s="778">
        <v>40</v>
      </c>
      <c r="B315" s="783" t="s">
        <v>175</v>
      </c>
      <c r="C315" s="192" t="s">
        <v>191</v>
      </c>
      <c r="D315" s="180"/>
      <c r="E315" s="242"/>
      <c r="F315" s="750">
        <f t="shared" ref="F315" si="36">SUM(E315:E322)</f>
        <v>372.91999999999996</v>
      </c>
      <c r="G315" s="225"/>
      <c r="H315" s="796" t="s">
        <v>352</v>
      </c>
      <c r="I315" s="789"/>
    </row>
    <row r="316" spans="1:11" x14ac:dyDescent="0.25">
      <c r="A316" s="779"/>
      <c r="B316" s="784"/>
      <c r="C316" s="196" t="s">
        <v>190</v>
      </c>
      <c r="D316" s="162">
        <v>2</v>
      </c>
      <c r="E316" s="156">
        <f>'M2'!E118</f>
        <v>217.38</v>
      </c>
      <c r="F316" s="704"/>
      <c r="G316" s="212" t="s">
        <v>353</v>
      </c>
      <c r="H316" s="799"/>
      <c r="I316" s="790"/>
      <c r="K316" s="237"/>
    </row>
    <row r="317" spans="1:11" x14ac:dyDescent="0.25">
      <c r="A317" s="779"/>
      <c r="B317" s="784"/>
      <c r="C317" s="199" t="s">
        <v>189</v>
      </c>
      <c r="D317" s="162">
        <v>2</v>
      </c>
      <c r="E317" s="156">
        <f>'M2'!E119</f>
        <v>155.54</v>
      </c>
      <c r="F317" s="704"/>
      <c r="G317" s="212" t="s">
        <v>344</v>
      </c>
      <c r="H317" s="799"/>
      <c r="I317" s="790"/>
      <c r="K317" s="237"/>
    </row>
    <row r="318" spans="1:11" x14ac:dyDescent="0.25">
      <c r="A318" s="779"/>
      <c r="B318" s="784"/>
      <c r="C318" s="196" t="s">
        <v>193</v>
      </c>
      <c r="D318" s="162"/>
      <c r="E318" s="156"/>
      <c r="F318" s="704"/>
      <c r="G318" s="212"/>
      <c r="H318" s="799"/>
      <c r="I318" s="790"/>
      <c r="K318" s="237"/>
    </row>
    <row r="319" spans="1:11" x14ac:dyDescent="0.25">
      <c r="A319" s="779"/>
      <c r="B319" s="784"/>
      <c r="C319" s="202" t="s">
        <v>282</v>
      </c>
      <c r="D319" s="162"/>
      <c r="E319" s="156"/>
      <c r="F319" s="704"/>
      <c r="G319" s="212"/>
      <c r="H319" s="799"/>
      <c r="I319" s="790"/>
      <c r="K319" s="237"/>
    </row>
    <row r="320" spans="1:11" x14ac:dyDescent="0.25">
      <c r="A320" s="779"/>
      <c r="B320" s="784"/>
      <c r="C320" s="202" t="s">
        <v>243</v>
      </c>
      <c r="D320" s="181"/>
      <c r="E320" s="243"/>
      <c r="F320" s="704"/>
      <c r="G320" s="235"/>
      <c r="H320" s="799"/>
      <c r="I320" s="790"/>
      <c r="K320" s="237"/>
    </row>
    <row r="321" spans="1:11" x14ac:dyDescent="0.25">
      <c r="A321" s="779"/>
      <c r="B321" s="784"/>
      <c r="C321" s="196" t="s">
        <v>200</v>
      </c>
      <c r="D321" s="181">
        <f>Base!G43</f>
        <v>1</v>
      </c>
      <c r="E321" s="243"/>
      <c r="F321" s="704"/>
      <c r="G321" s="235"/>
      <c r="H321" s="799"/>
      <c r="I321" s="790"/>
      <c r="K321" s="237"/>
    </row>
    <row r="322" spans="1:11" ht="15.75" thickBot="1" x14ac:dyDescent="0.3">
      <c r="A322" s="779"/>
      <c r="B322" s="785"/>
      <c r="C322" s="203" t="s">
        <v>203</v>
      </c>
      <c r="D322" s="182">
        <f>Base!I43</f>
        <v>14</v>
      </c>
      <c r="E322" s="247"/>
      <c r="F322" s="751"/>
      <c r="G322" s="236"/>
      <c r="H322" s="800"/>
      <c r="I322" s="791"/>
    </row>
    <row r="323" spans="1:11" x14ac:dyDescent="0.25">
      <c r="A323" s="778">
        <v>41</v>
      </c>
      <c r="B323" s="783" t="s">
        <v>177</v>
      </c>
      <c r="C323" s="192" t="s">
        <v>191</v>
      </c>
      <c r="D323" s="180"/>
      <c r="E323" s="242"/>
      <c r="F323" s="750">
        <f t="shared" ref="F323" si="37">SUM(E323:E330)</f>
        <v>524.52</v>
      </c>
      <c r="G323" s="225"/>
      <c r="H323" s="796" t="s">
        <v>355</v>
      </c>
      <c r="I323" s="789"/>
    </row>
    <row r="324" spans="1:11" x14ac:dyDescent="0.25">
      <c r="A324" s="779"/>
      <c r="B324" s="784"/>
      <c r="C324" s="196" t="s">
        <v>190</v>
      </c>
      <c r="D324" s="162">
        <v>1</v>
      </c>
      <c r="E324" s="156">
        <f>'M2'!E121</f>
        <v>263.79000000000002</v>
      </c>
      <c r="F324" s="704"/>
      <c r="G324" s="212"/>
      <c r="H324" s="799"/>
      <c r="I324" s="790"/>
    </row>
    <row r="325" spans="1:11" x14ac:dyDescent="0.25">
      <c r="A325" s="779"/>
      <c r="B325" s="784"/>
      <c r="C325" s="199" t="s">
        <v>189</v>
      </c>
      <c r="D325" s="162">
        <v>1</v>
      </c>
      <c r="E325" s="156">
        <f>'M2'!E122</f>
        <v>260.73</v>
      </c>
      <c r="F325" s="704"/>
      <c r="G325" s="212">
        <v>23</v>
      </c>
      <c r="H325" s="799"/>
      <c r="I325" s="790"/>
    </row>
    <row r="326" spans="1:11" x14ac:dyDescent="0.25">
      <c r="A326" s="779"/>
      <c r="B326" s="784"/>
      <c r="C326" s="196" t="s">
        <v>193</v>
      </c>
      <c r="D326" s="162"/>
      <c r="E326" s="156"/>
      <c r="F326" s="704"/>
      <c r="G326" s="212"/>
      <c r="H326" s="799"/>
      <c r="I326" s="790"/>
    </row>
    <row r="327" spans="1:11" x14ac:dyDescent="0.25">
      <c r="A327" s="779"/>
      <c r="B327" s="784"/>
      <c r="C327" s="202" t="s">
        <v>282</v>
      </c>
      <c r="D327" s="162"/>
      <c r="E327" s="156"/>
      <c r="F327" s="704"/>
      <c r="G327" s="212"/>
      <c r="H327" s="799"/>
      <c r="I327" s="790"/>
    </row>
    <row r="328" spans="1:11" x14ac:dyDescent="0.25">
      <c r="A328" s="779"/>
      <c r="B328" s="784"/>
      <c r="C328" s="202" t="s">
        <v>243</v>
      </c>
      <c r="D328" s="181"/>
      <c r="E328" s="243"/>
      <c r="F328" s="704"/>
      <c r="G328" s="235"/>
      <c r="H328" s="799"/>
      <c r="I328" s="790"/>
    </row>
    <row r="329" spans="1:11" x14ac:dyDescent="0.25">
      <c r="A329" s="779"/>
      <c r="B329" s="784"/>
      <c r="C329" s="196" t="s">
        <v>200</v>
      </c>
      <c r="D329" s="181">
        <f>Base!G44</f>
        <v>1</v>
      </c>
      <c r="E329" s="243"/>
      <c r="F329" s="704"/>
      <c r="G329" s="235"/>
      <c r="H329" s="799"/>
      <c r="I329" s="790"/>
    </row>
    <row r="330" spans="1:11" ht="15.75" thickBot="1" x14ac:dyDescent="0.3">
      <c r="A330" s="779"/>
      <c r="B330" s="785"/>
      <c r="C330" s="203" t="s">
        <v>203</v>
      </c>
      <c r="D330" s="182">
        <f>Base!I44</f>
        <v>0</v>
      </c>
      <c r="E330" s="247"/>
      <c r="F330" s="751"/>
      <c r="G330" s="236"/>
      <c r="H330" s="800"/>
      <c r="I330" s="791"/>
    </row>
    <row r="331" spans="1:11" x14ac:dyDescent="0.25">
      <c r="A331" s="778">
        <v>42</v>
      </c>
      <c r="B331" s="783" t="s">
        <v>179</v>
      </c>
      <c r="C331" s="192" t="s">
        <v>191</v>
      </c>
      <c r="D331" s="180"/>
      <c r="E331" s="242"/>
      <c r="F331" s="750">
        <f t="shared" ref="F331" si="38">SUM(E331:E338)</f>
        <v>0</v>
      </c>
      <c r="G331" s="225"/>
      <c r="H331" s="796" t="s">
        <v>354</v>
      </c>
      <c r="I331" s="789"/>
    </row>
    <row r="332" spans="1:11" x14ac:dyDescent="0.25">
      <c r="A332" s="779"/>
      <c r="B332" s="784"/>
      <c r="C332" s="196" t="s">
        <v>190</v>
      </c>
      <c r="D332" s="162">
        <v>57</v>
      </c>
      <c r="E332" s="156"/>
      <c r="F332" s="704"/>
      <c r="G332" s="212"/>
      <c r="H332" s="799"/>
      <c r="I332" s="790"/>
    </row>
    <row r="333" spans="1:11" x14ac:dyDescent="0.25">
      <c r="A333" s="779"/>
      <c r="B333" s="784"/>
      <c r="C333" s="199" t="s">
        <v>189</v>
      </c>
      <c r="D333" s="162">
        <v>23</v>
      </c>
      <c r="E333" s="156"/>
      <c r="F333" s="704"/>
      <c r="G333" s="212"/>
      <c r="H333" s="799"/>
      <c r="I333" s="790"/>
    </row>
    <row r="334" spans="1:11" x14ac:dyDescent="0.25">
      <c r="A334" s="779"/>
      <c r="B334" s="784"/>
      <c r="C334" s="196" t="s">
        <v>193</v>
      </c>
      <c r="D334" s="162"/>
      <c r="E334" s="156"/>
      <c r="F334" s="704"/>
      <c r="G334" s="212"/>
      <c r="H334" s="799"/>
      <c r="I334" s="790"/>
    </row>
    <row r="335" spans="1:11" x14ac:dyDescent="0.25">
      <c r="A335" s="779"/>
      <c r="B335" s="784"/>
      <c r="C335" s="202" t="s">
        <v>282</v>
      </c>
      <c r="D335" s="162"/>
      <c r="E335" s="156"/>
      <c r="F335" s="704"/>
      <c r="G335" s="212"/>
      <c r="H335" s="799"/>
      <c r="I335" s="790"/>
    </row>
    <row r="336" spans="1:11" x14ac:dyDescent="0.25">
      <c r="A336" s="779"/>
      <c r="B336" s="784"/>
      <c r="C336" s="202" t="s">
        <v>243</v>
      </c>
      <c r="D336" s="181"/>
      <c r="E336" s="243"/>
      <c r="F336" s="704"/>
      <c r="G336" s="235"/>
      <c r="H336" s="799"/>
      <c r="I336" s="790"/>
    </row>
    <row r="337" spans="1:11" x14ac:dyDescent="0.25">
      <c r="A337" s="779"/>
      <c r="B337" s="784"/>
      <c r="C337" s="196" t="s">
        <v>200</v>
      </c>
      <c r="D337" s="181">
        <f>Base!G45</f>
        <v>1</v>
      </c>
      <c r="E337" s="243"/>
      <c r="F337" s="704"/>
      <c r="G337" s="235"/>
      <c r="H337" s="799"/>
      <c r="I337" s="790"/>
    </row>
    <row r="338" spans="1:11" ht="15.75" thickBot="1" x14ac:dyDescent="0.3">
      <c r="A338" s="779"/>
      <c r="B338" s="784"/>
      <c r="C338" s="203" t="s">
        <v>203</v>
      </c>
      <c r="D338" s="182">
        <f>Base!I45</f>
        <v>0</v>
      </c>
      <c r="E338" s="247"/>
      <c r="F338" s="751"/>
      <c r="G338" s="236"/>
      <c r="H338" s="800"/>
      <c r="I338" s="791"/>
    </row>
    <row r="339" spans="1:11" x14ac:dyDescent="0.25">
      <c r="A339" s="778">
        <v>43</v>
      </c>
      <c r="B339" s="783" t="s">
        <v>182</v>
      </c>
      <c r="C339" s="192" t="s">
        <v>191</v>
      </c>
      <c r="D339" s="180"/>
      <c r="E339" s="242"/>
      <c r="F339" s="750">
        <f t="shared" ref="F339" si="39">SUM(E339:E346)</f>
        <v>7634.2199999999993</v>
      </c>
      <c r="G339" s="225"/>
      <c r="H339" s="796" t="s">
        <v>373</v>
      </c>
      <c r="I339" s="789"/>
    </row>
    <row r="340" spans="1:11" x14ac:dyDescent="0.25">
      <c r="A340" s="779"/>
      <c r="B340" s="784"/>
      <c r="C340" s="196" t="s">
        <v>190</v>
      </c>
      <c r="D340" s="162">
        <v>15</v>
      </c>
      <c r="E340" s="156">
        <f>'M2'!AL124</f>
        <v>4235.62</v>
      </c>
      <c r="F340" s="704"/>
      <c r="G340" s="212" t="s">
        <v>371</v>
      </c>
      <c r="H340" s="799"/>
      <c r="I340" s="790"/>
    </row>
    <row r="341" spans="1:11" x14ac:dyDescent="0.25">
      <c r="A341" s="779"/>
      <c r="B341" s="784"/>
      <c r="C341" s="199" t="s">
        <v>189</v>
      </c>
      <c r="D341" s="162">
        <v>15</v>
      </c>
      <c r="E341" s="156">
        <f>'M2'!AL125</f>
        <v>3398.599999999999</v>
      </c>
      <c r="F341" s="704"/>
      <c r="G341" s="212" t="s">
        <v>372</v>
      </c>
      <c r="H341" s="799"/>
      <c r="I341" s="790"/>
    </row>
    <row r="342" spans="1:11" x14ac:dyDescent="0.25">
      <c r="A342" s="779"/>
      <c r="B342" s="784"/>
      <c r="C342" s="196" t="s">
        <v>193</v>
      </c>
      <c r="D342" s="162"/>
      <c r="E342" s="156"/>
      <c r="F342" s="704"/>
      <c r="G342" s="212"/>
      <c r="H342" s="799"/>
      <c r="I342" s="790"/>
    </row>
    <row r="343" spans="1:11" x14ac:dyDescent="0.25">
      <c r="A343" s="779"/>
      <c r="B343" s="784"/>
      <c r="C343" s="202" t="s">
        <v>282</v>
      </c>
      <c r="D343" s="162"/>
      <c r="E343" s="156"/>
      <c r="F343" s="704"/>
      <c r="G343" s="212"/>
      <c r="H343" s="799"/>
      <c r="I343" s="790"/>
    </row>
    <row r="344" spans="1:11" x14ac:dyDescent="0.25">
      <c r="A344" s="779"/>
      <c r="B344" s="784"/>
      <c r="C344" s="202" t="s">
        <v>243</v>
      </c>
      <c r="D344" s="181"/>
      <c r="E344" s="243"/>
      <c r="F344" s="704"/>
      <c r="G344" s="235"/>
      <c r="H344" s="799"/>
      <c r="I344" s="790"/>
    </row>
    <row r="345" spans="1:11" x14ac:dyDescent="0.25">
      <c r="A345" s="779"/>
      <c r="B345" s="784"/>
      <c r="C345" s="196" t="s">
        <v>200</v>
      </c>
      <c r="D345" s="181">
        <f>Base!G46</f>
        <v>71</v>
      </c>
      <c r="E345" s="243"/>
      <c r="F345" s="704"/>
      <c r="G345" s="235"/>
      <c r="H345" s="799"/>
      <c r="I345" s="790"/>
    </row>
    <row r="346" spans="1:11" ht="15.75" thickBot="1" x14ac:dyDescent="0.3">
      <c r="A346" s="779"/>
      <c r="B346" s="784"/>
      <c r="C346" s="203" t="s">
        <v>203</v>
      </c>
      <c r="D346" s="182">
        <f>Base!I46</f>
        <v>169</v>
      </c>
      <c r="E346" s="247"/>
      <c r="F346" s="751"/>
      <c r="G346" s="236"/>
      <c r="H346" s="800"/>
      <c r="I346" s="791"/>
    </row>
    <row r="347" spans="1:11" x14ac:dyDescent="0.25">
      <c r="A347" s="778">
        <v>44</v>
      </c>
      <c r="B347" s="783" t="s">
        <v>183</v>
      </c>
      <c r="C347" s="192" t="s">
        <v>191</v>
      </c>
      <c r="D347" s="180"/>
      <c r="E347" s="242"/>
      <c r="F347" s="750">
        <f t="shared" ref="F347" si="40">SUM(E347:E354)</f>
        <v>3866.76</v>
      </c>
      <c r="G347" s="225"/>
      <c r="H347" s="796" t="s">
        <v>374</v>
      </c>
      <c r="I347" s="789"/>
    </row>
    <row r="348" spans="1:11" x14ac:dyDescent="0.25">
      <c r="A348" s="779"/>
      <c r="B348" s="784"/>
      <c r="C348" s="196" t="s">
        <v>190</v>
      </c>
      <c r="D348" s="162">
        <v>5</v>
      </c>
      <c r="E348" s="156">
        <f>'M2'!M127</f>
        <v>2139.2400000000002</v>
      </c>
      <c r="F348" s="704"/>
      <c r="G348" s="212" t="s">
        <v>375</v>
      </c>
      <c r="H348" s="799"/>
      <c r="I348" s="790"/>
      <c r="K348" s="237"/>
    </row>
    <row r="349" spans="1:11" x14ac:dyDescent="0.25">
      <c r="A349" s="779"/>
      <c r="B349" s="784"/>
      <c r="C349" s="199" t="s">
        <v>189</v>
      </c>
      <c r="D349" s="162">
        <v>6</v>
      </c>
      <c r="E349" s="156">
        <f>'M2'!M128</f>
        <v>1727.52</v>
      </c>
      <c r="F349" s="704"/>
      <c r="G349" s="212" t="s">
        <v>376</v>
      </c>
      <c r="H349" s="799"/>
      <c r="I349" s="790"/>
      <c r="K349" s="237"/>
    </row>
    <row r="350" spans="1:11" x14ac:dyDescent="0.25">
      <c r="A350" s="779"/>
      <c r="B350" s="784"/>
      <c r="C350" s="196" t="s">
        <v>193</v>
      </c>
      <c r="D350" s="162"/>
      <c r="E350" s="156"/>
      <c r="F350" s="704"/>
      <c r="G350" s="212"/>
      <c r="H350" s="799"/>
      <c r="I350" s="790"/>
      <c r="K350" s="237"/>
    </row>
    <row r="351" spans="1:11" x14ac:dyDescent="0.25">
      <c r="A351" s="779"/>
      <c r="B351" s="784"/>
      <c r="C351" s="202" t="s">
        <v>282</v>
      </c>
      <c r="D351" s="162"/>
      <c r="E351" s="156"/>
      <c r="F351" s="704"/>
      <c r="G351" s="212"/>
      <c r="H351" s="799"/>
      <c r="I351" s="790"/>
      <c r="K351" s="237"/>
    </row>
    <row r="352" spans="1:11" x14ac:dyDescent="0.25">
      <c r="A352" s="779"/>
      <c r="B352" s="784"/>
      <c r="C352" s="202" t="s">
        <v>243</v>
      </c>
      <c r="D352" s="181"/>
      <c r="E352" s="243"/>
      <c r="F352" s="704"/>
      <c r="G352" s="235"/>
      <c r="H352" s="799"/>
      <c r="I352" s="790"/>
      <c r="K352" s="237"/>
    </row>
    <row r="353" spans="1:9" x14ac:dyDescent="0.25">
      <c r="A353" s="779"/>
      <c r="B353" s="784"/>
      <c r="C353" s="196" t="s">
        <v>200</v>
      </c>
      <c r="D353" s="181">
        <f>Base!G47</f>
        <v>18</v>
      </c>
      <c r="E353" s="243"/>
      <c r="F353" s="704"/>
      <c r="G353" s="235"/>
      <c r="H353" s="799"/>
      <c r="I353" s="790"/>
    </row>
    <row r="354" spans="1:9" ht="15.75" thickBot="1" x14ac:dyDescent="0.3">
      <c r="A354" s="779"/>
      <c r="B354" s="784"/>
      <c r="C354" s="203" t="s">
        <v>203</v>
      </c>
      <c r="D354" s="182">
        <f>Base!I47</f>
        <v>30</v>
      </c>
      <c r="E354" s="247"/>
      <c r="F354" s="751"/>
      <c r="G354" s="236"/>
      <c r="H354" s="800"/>
      <c r="I354" s="791"/>
    </row>
    <row r="355" spans="1:9" ht="15" customHeight="1" x14ac:dyDescent="0.25">
      <c r="A355" s="778">
        <v>45</v>
      </c>
      <c r="B355" s="783" t="s">
        <v>185</v>
      </c>
      <c r="C355" s="192" t="s">
        <v>191</v>
      </c>
      <c r="D355" s="180"/>
      <c r="E355" s="242"/>
      <c r="F355" s="750">
        <f t="shared" ref="F355" si="41">SUM(E355:E362)</f>
        <v>3901.0600000000004</v>
      </c>
      <c r="G355" s="225"/>
      <c r="H355" s="796" t="s">
        <v>377</v>
      </c>
      <c r="I355" s="789"/>
    </row>
    <row r="356" spans="1:9" x14ac:dyDescent="0.25">
      <c r="A356" s="779"/>
      <c r="B356" s="784"/>
      <c r="C356" s="196" t="s">
        <v>190</v>
      </c>
      <c r="D356" s="162">
        <v>12</v>
      </c>
      <c r="E356" s="156">
        <f>'M2'!M130</f>
        <v>2938.7100000000005</v>
      </c>
      <c r="F356" s="704"/>
      <c r="G356" s="212" t="s">
        <v>378</v>
      </c>
      <c r="H356" s="799"/>
      <c r="I356" s="790"/>
    </row>
    <row r="357" spans="1:9" x14ac:dyDescent="0.25">
      <c r="A357" s="779"/>
      <c r="B357" s="784"/>
      <c r="C357" s="199" t="s">
        <v>189</v>
      </c>
      <c r="D357" s="162">
        <v>4</v>
      </c>
      <c r="E357" s="156">
        <f>'M2'!M131</f>
        <v>775.58999999999992</v>
      </c>
      <c r="F357" s="704"/>
      <c r="G357" s="212" t="s">
        <v>379</v>
      </c>
      <c r="H357" s="799"/>
      <c r="I357" s="790"/>
    </row>
    <row r="358" spans="1:9" x14ac:dyDescent="0.25">
      <c r="A358" s="779"/>
      <c r="B358" s="784"/>
      <c r="C358" s="196" t="s">
        <v>193</v>
      </c>
      <c r="D358" s="162"/>
      <c r="E358" s="156"/>
      <c r="F358" s="704"/>
      <c r="G358" s="212"/>
      <c r="H358" s="799"/>
      <c r="I358" s="790"/>
    </row>
    <row r="359" spans="1:9" x14ac:dyDescent="0.25">
      <c r="A359" s="779"/>
      <c r="B359" s="784"/>
      <c r="C359" s="202" t="s">
        <v>282</v>
      </c>
      <c r="D359" s="162">
        <v>1</v>
      </c>
      <c r="E359" s="156">
        <f>'M2'!M132</f>
        <v>186.76</v>
      </c>
      <c r="F359" s="704"/>
      <c r="G359" s="212">
        <v>2</v>
      </c>
      <c r="H359" s="799"/>
      <c r="I359" s="790"/>
    </row>
    <row r="360" spans="1:9" x14ac:dyDescent="0.25">
      <c r="A360" s="779"/>
      <c r="B360" s="784"/>
      <c r="C360" s="202" t="s">
        <v>243</v>
      </c>
      <c r="D360" s="181"/>
      <c r="E360" s="243"/>
      <c r="F360" s="704"/>
      <c r="G360" s="235"/>
      <c r="H360" s="799"/>
      <c r="I360" s="790"/>
    </row>
    <row r="361" spans="1:9" x14ac:dyDescent="0.25">
      <c r="A361" s="779"/>
      <c r="B361" s="784"/>
      <c r="C361" s="196" t="s">
        <v>200</v>
      </c>
      <c r="D361" s="181">
        <f>Base!G41</f>
        <v>1</v>
      </c>
      <c r="E361" s="243"/>
      <c r="F361" s="704"/>
      <c r="G361" s="235"/>
      <c r="H361" s="799"/>
      <c r="I361" s="790"/>
    </row>
    <row r="362" spans="1:9" ht="15.75" thickBot="1" x14ac:dyDescent="0.3">
      <c r="A362" s="795"/>
      <c r="B362" s="785"/>
      <c r="C362" s="203" t="s">
        <v>203</v>
      </c>
      <c r="D362" s="182">
        <f>Base!I41</f>
        <v>17</v>
      </c>
      <c r="E362" s="247"/>
      <c r="F362" s="751"/>
      <c r="G362" s="236"/>
      <c r="H362" s="800"/>
      <c r="I362" s="791"/>
    </row>
    <row r="363" spans="1:9" ht="15" customHeight="1" x14ac:dyDescent="0.25">
      <c r="A363" s="778">
        <v>46</v>
      </c>
      <c r="B363" s="783" t="s">
        <v>790</v>
      </c>
      <c r="C363" s="192" t="s">
        <v>191</v>
      </c>
      <c r="D363" s="180"/>
      <c r="E363" s="242"/>
      <c r="F363" s="750">
        <f t="shared" ref="F363" si="42">SUM(E363:E370)</f>
        <v>2283.4900000000002</v>
      </c>
      <c r="G363" s="225"/>
      <c r="H363" s="796" t="s">
        <v>381</v>
      </c>
      <c r="I363" s="789"/>
    </row>
    <row r="364" spans="1:9" x14ac:dyDescent="0.25">
      <c r="A364" s="779"/>
      <c r="B364" s="784"/>
      <c r="C364" s="196" t="s">
        <v>190</v>
      </c>
      <c r="D364" s="162">
        <v>7</v>
      </c>
      <c r="E364" s="156">
        <f>'M2'!N134</f>
        <v>935.25</v>
      </c>
      <c r="F364" s="704"/>
      <c r="G364" s="212" t="s">
        <v>382</v>
      </c>
      <c r="H364" s="799"/>
      <c r="I364" s="790"/>
    </row>
    <row r="365" spans="1:9" x14ac:dyDescent="0.25">
      <c r="A365" s="779"/>
      <c r="B365" s="784"/>
      <c r="C365" s="199" t="s">
        <v>189</v>
      </c>
      <c r="D365" s="162">
        <v>8</v>
      </c>
      <c r="E365" s="156">
        <f>'M2'!N135</f>
        <v>1348.2400000000002</v>
      </c>
      <c r="F365" s="704"/>
      <c r="G365" s="212" t="s">
        <v>383</v>
      </c>
      <c r="H365" s="799"/>
      <c r="I365" s="790"/>
    </row>
    <row r="366" spans="1:9" x14ac:dyDescent="0.25">
      <c r="A366" s="779"/>
      <c r="B366" s="784"/>
      <c r="C366" s="196" t="s">
        <v>193</v>
      </c>
      <c r="D366" s="162"/>
      <c r="E366" s="156"/>
      <c r="F366" s="704"/>
      <c r="G366" s="212"/>
      <c r="H366" s="799"/>
      <c r="I366" s="790"/>
    </row>
    <row r="367" spans="1:9" x14ac:dyDescent="0.25">
      <c r="A367" s="779"/>
      <c r="B367" s="784"/>
      <c r="C367" s="202" t="s">
        <v>282</v>
      </c>
      <c r="D367" s="162"/>
      <c r="E367" s="156"/>
      <c r="F367" s="704"/>
      <c r="G367" s="212"/>
      <c r="H367" s="799"/>
      <c r="I367" s="790"/>
    </row>
    <row r="368" spans="1:9" x14ac:dyDescent="0.25">
      <c r="A368" s="779"/>
      <c r="B368" s="784"/>
      <c r="C368" s="202" t="s">
        <v>243</v>
      </c>
      <c r="D368" s="181"/>
      <c r="E368" s="243"/>
      <c r="F368" s="704"/>
      <c r="G368" s="235"/>
      <c r="H368" s="799"/>
      <c r="I368" s="790"/>
    </row>
    <row r="369" spans="1:9" x14ac:dyDescent="0.25">
      <c r="A369" s="779"/>
      <c r="B369" s="784"/>
      <c r="C369" s="196" t="s">
        <v>200</v>
      </c>
      <c r="D369" s="181">
        <f>Base!G50</f>
        <v>11</v>
      </c>
      <c r="E369" s="243"/>
      <c r="F369" s="704"/>
      <c r="G369" s="235"/>
      <c r="H369" s="799"/>
      <c r="I369" s="790"/>
    </row>
    <row r="370" spans="1:9" ht="15.75" thickBot="1" x14ac:dyDescent="0.3">
      <c r="A370" s="795"/>
      <c r="B370" s="785"/>
      <c r="C370" s="203" t="s">
        <v>203</v>
      </c>
      <c r="D370" s="182">
        <f>Base!I50</f>
        <v>0</v>
      </c>
      <c r="E370" s="247"/>
      <c r="F370" s="751"/>
      <c r="G370" s="236"/>
      <c r="H370" s="800"/>
      <c r="I370" s="791"/>
    </row>
    <row r="371" spans="1:9" x14ac:dyDescent="0.25">
      <c r="A371" s="778">
        <v>47</v>
      </c>
      <c r="B371" s="783" t="s">
        <v>184</v>
      </c>
      <c r="C371" s="192" t="s">
        <v>191</v>
      </c>
      <c r="D371" s="180"/>
      <c r="E371" s="242"/>
      <c r="F371" s="750">
        <f t="shared" ref="F371" si="43">SUM(E371:E378)</f>
        <v>1985.7600000000002</v>
      </c>
      <c r="G371" s="225"/>
      <c r="H371" s="796" t="s">
        <v>381</v>
      </c>
      <c r="I371" s="789"/>
    </row>
    <row r="372" spans="1:9" x14ac:dyDescent="0.25">
      <c r="A372" s="779"/>
      <c r="B372" s="784"/>
      <c r="C372" s="196" t="s">
        <v>190</v>
      </c>
      <c r="D372" s="162">
        <v>7</v>
      </c>
      <c r="E372" s="156">
        <f>'M2'!K137</f>
        <v>1383.1400000000003</v>
      </c>
      <c r="F372" s="704"/>
      <c r="G372" s="212" t="s">
        <v>791</v>
      </c>
      <c r="H372" s="799"/>
      <c r="I372" s="790"/>
    </row>
    <row r="373" spans="1:9" x14ac:dyDescent="0.25">
      <c r="A373" s="779"/>
      <c r="B373" s="784"/>
      <c r="C373" s="199" t="s">
        <v>189</v>
      </c>
      <c r="D373" s="162">
        <v>4</v>
      </c>
      <c r="E373" s="156">
        <f>'M2'!K138</f>
        <v>602.62</v>
      </c>
      <c r="F373" s="704"/>
      <c r="G373" s="212" t="s">
        <v>792</v>
      </c>
      <c r="H373" s="799"/>
      <c r="I373" s="790"/>
    </row>
    <row r="374" spans="1:9" x14ac:dyDescent="0.25">
      <c r="A374" s="779"/>
      <c r="B374" s="784"/>
      <c r="C374" s="196" t="s">
        <v>193</v>
      </c>
      <c r="D374" s="162"/>
      <c r="E374" s="156"/>
      <c r="F374" s="704"/>
      <c r="G374" s="212"/>
      <c r="H374" s="799"/>
      <c r="I374" s="790"/>
    </row>
    <row r="375" spans="1:9" x14ac:dyDescent="0.25">
      <c r="A375" s="779"/>
      <c r="B375" s="784"/>
      <c r="C375" s="202" t="s">
        <v>282</v>
      </c>
      <c r="D375" s="162"/>
      <c r="E375" s="156"/>
      <c r="F375" s="704"/>
      <c r="G375" s="212"/>
      <c r="H375" s="799"/>
      <c r="I375" s="790"/>
    </row>
    <row r="376" spans="1:9" x14ac:dyDescent="0.25">
      <c r="A376" s="779"/>
      <c r="B376" s="784"/>
      <c r="C376" s="202" t="s">
        <v>243</v>
      </c>
      <c r="D376" s="181"/>
      <c r="E376" s="243"/>
      <c r="F376" s="704"/>
      <c r="G376" s="235"/>
      <c r="H376" s="799"/>
      <c r="I376" s="790"/>
    </row>
    <row r="377" spans="1:9" x14ac:dyDescent="0.25">
      <c r="A377" s="779"/>
      <c r="B377" s="784"/>
      <c r="C377" s="196" t="s">
        <v>200</v>
      </c>
      <c r="D377" s="181">
        <f>Base!G58</f>
        <v>0</v>
      </c>
      <c r="E377" s="243"/>
      <c r="F377" s="704"/>
      <c r="G377" s="235"/>
      <c r="H377" s="799"/>
      <c r="I377" s="790"/>
    </row>
    <row r="378" spans="1:9" ht="15.75" thickBot="1" x14ac:dyDescent="0.3">
      <c r="A378" s="795"/>
      <c r="B378" s="785"/>
      <c r="C378" s="203" t="s">
        <v>203</v>
      </c>
      <c r="D378" s="182">
        <f>Base!I58</f>
        <v>0</v>
      </c>
      <c r="E378" s="247"/>
      <c r="F378" s="751"/>
      <c r="G378" s="236"/>
      <c r="H378" s="800"/>
      <c r="I378" s="791"/>
    </row>
    <row r="379" spans="1:9" ht="15" customHeight="1" x14ac:dyDescent="0.25">
      <c r="A379" s="811" t="s">
        <v>780</v>
      </c>
      <c r="B379" s="811"/>
      <c r="C379" s="811"/>
      <c r="D379" s="811"/>
      <c r="E379" s="248">
        <f>SUM(E3:E378)</f>
        <v>94515.813000000038</v>
      </c>
      <c r="F379" s="248">
        <f>SUM(F3:F378)</f>
        <v>94515.813000000009</v>
      </c>
      <c r="G379" s="359"/>
    </row>
    <row r="380" spans="1:9" x14ac:dyDescent="0.25">
      <c r="E380" s="777">
        <f>F379/1000</f>
        <v>94.515813000000009</v>
      </c>
      <c r="F380" s="777"/>
    </row>
  </sheetData>
  <autoFilter ref="A2:I370" xr:uid="{00000000-0009-0000-0000-000003000000}">
    <filterColumn colId="8" showButton="0"/>
  </autoFilter>
  <sortState xmlns:xlrd2="http://schemas.microsoft.com/office/spreadsheetml/2017/richdata2" ref="O78:Q124">
    <sortCondition descending="1" ref="P78:P124"/>
  </sortState>
  <mergeCells count="241">
    <mergeCell ref="N1:Q1"/>
    <mergeCell ref="N76:Q76"/>
    <mergeCell ref="A371:A378"/>
    <mergeCell ref="B371:B378"/>
    <mergeCell ref="H371:H378"/>
    <mergeCell ref="I371:I378"/>
    <mergeCell ref="A379:D379"/>
    <mergeCell ref="K1:L1"/>
    <mergeCell ref="A355:A362"/>
    <mergeCell ref="B355:B362"/>
    <mergeCell ref="H355:H362"/>
    <mergeCell ref="I355:I362"/>
    <mergeCell ref="A363:A370"/>
    <mergeCell ref="B363:B370"/>
    <mergeCell ref="H363:H370"/>
    <mergeCell ref="I363:I370"/>
    <mergeCell ref="A331:A338"/>
    <mergeCell ref="B331:B338"/>
    <mergeCell ref="H331:H338"/>
    <mergeCell ref="I331:I338"/>
    <mergeCell ref="A339:A346"/>
    <mergeCell ref="B339:B346"/>
    <mergeCell ref="H339:H346"/>
    <mergeCell ref="I339:I346"/>
    <mergeCell ref="A347:A354"/>
    <mergeCell ref="B347:B354"/>
    <mergeCell ref="H347:H354"/>
    <mergeCell ref="I347:I354"/>
    <mergeCell ref="A307:A314"/>
    <mergeCell ref="B307:B314"/>
    <mergeCell ref="H307:H314"/>
    <mergeCell ref="I307:I314"/>
    <mergeCell ref="A315:A322"/>
    <mergeCell ref="B315:B322"/>
    <mergeCell ref="H315:H322"/>
    <mergeCell ref="I315:I322"/>
    <mergeCell ref="A323:A330"/>
    <mergeCell ref="B323:B330"/>
    <mergeCell ref="H323:H330"/>
    <mergeCell ref="I323:I330"/>
    <mergeCell ref="F315:F322"/>
    <mergeCell ref="F323:F330"/>
    <mergeCell ref="F331:F338"/>
    <mergeCell ref="F339:F346"/>
    <mergeCell ref="F347:F354"/>
    <mergeCell ref="A283:A290"/>
    <mergeCell ref="B283:B290"/>
    <mergeCell ref="H283:H290"/>
    <mergeCell ref="I283:I290"/>
    <mergeCell ref="A291:A298"/>
    <mergeCell ref="B291:B298"/>
    <mergeCell ref="H291:H298"/>
    <mergeCell ref="I291:I298"/>
    <mergeCell ref="A299:A306"/>
    <mergeCell ref="B299:B306"/>
    <mergeCell ref="H299:H306"/>
    <mergeCell ref="I299:I306"/>
    <mergeCell ref="H171:H178"/>
    <mergeCell ref="H195:H202"/>
    <mergeCell ref="H203:H210"/>
    <mergeCell ref="H227:H234"/>
    <mergeCell ref="H235:H242"/>
    <mergeCell ref="B123:B130"/>
    <mergeCell ref="I123:I130"/>
    <mergeCell ref="H11:H18"/>
    <mergeCell ref="H19:H26"/>
    <mergeCell ref="H27:H34"/>
    <mergeCell ref="H35:H42"/>
    <mergeCell ref="H43:H50"/>
    <mergeCell ref="H51:H58"/>
    <mergeCell ref="H59:H66"/>
    <mergeCell ref="H67:H74"/>
    <mergeCell ref="H75:H82"/>
    <mergeCell ref="H83:H90"/>
    <mergeCell ref="H91:H98"/>
    <mergeCell ref="H115:H122"/>
    <mergeCell ref="H123:H130"/>
    <mergeCell ref="H131:H138"/>
    <mergeCell ref="H155:H162"/>
    <mergeCell ref="H179:H186"/>
    <mergeCell ref="H187:H194"/>
    <mergeCell ref="A267:A274"/>
    <mergeCell ref="B267:B274"/>
    <mergeCell ref="I267:I274"/>
    <mergeCell ref="A275:A282"/>
    <mergeCell ref="B275:B282"/>
    <mergeCell ref="I275:I282"/>
    <mergeCell ref="A235:A242"/>
    <mergeCell ref="B235:B242"/>
    <mergeCell ref="I235:I242"/>
    <mergeCell ref="A243:A250"/>
    <mergeCell ref="B243:B250"/>
    <mergeCell ref="I243:I250"/>
    <mergeCell ref="A251:A258"/>
    <mergeCell ref="B251:B258"/>
    <mergeCell ref="I251:I258"/>
    <mergeCell ref="A259:A266"/>
    <mergeCell ref="B259:B266"/>
    <mergeCell ref="I259:I266"/>
    <mergeCell ref="H243:H250"/>
    <mergeCell ref="H251:H258"/>
    <mergeCell ref="H259:H266"/>
    <mergeCell ref="H267:H274"/>
    <mergeCell ref="H275:H282"/>
    <mergeCell ref="F235:F242"/>
    <mergeCell ref="A227:A234"/>
    <mergeCell ref="B227:B234"/>
    <mergeCell ref="I227:I234"/>
    <mergeCell ref="A179:A186"/>
    <mergeCell ref="B179:B186"/>
    <mergeCell ref="I179:I186"/>
    <mergeCell ref="A187:A194"/>
    <mergeCell ref="B187:B194"/>
    <mergeCell ref="I187:I194"/>
    <mergeCell ref="A195:A202"/>
    <mergeCell ref="B195:B202"/>
    <mergeCell ref="I195:I202"/>
    <mergeCell ref="A203:A210"/>
    <mergeCell ref="B203:B210"/>
    <mergeCell ref="I203:I210"/>
    <mergeCell ref="A211:A218"/>
    <mergeCell ref="B211:B218"/>
    <mergeCell ref="I211:I218"/>
    <mergeCell ref="A219:A226"/>
    <mergeCell ref="B219:B226"/>
    <mergeCell ref="I219:I226"/>
    <mergeCell ref="H211:H218"/>
    <mergeCell ref="H219:H226"/>
    <mergeCell ref="F227:F234"/>
    <mergeCell ref="A171:A178"/>
    <mergeCell ref="B171:B178"/>
    <mergeCell ref="I171:I178"/>
    <mergeCell ref="A115:A122"/>
    <mergeCell ref="B115:B122"/>
    <mergeCell ref="I115:I122"/>
    <mergeCell ref="A131:A138"/>
    <mergeCell ref="B131:B138"/>
    <mergeCell ref="I131:I138"/>
    <mergeCell ref="A139:A146"/>
    <mergeCell ref="B139:B146"/>
    <mergeCell ref="I139:I146"/>
    <mergeCell ref="A147:A154"/>
    <mergeCell ref="B147:B154"/>
    <mergeCell ref="I147:I154"/>
    <mergeCell ref="A155:A162"/>
    <mergeCell ref="B155:B162"/>
    <mergeCell ref="I155:I162"/>
    <mergeCell ref="A163:A170"/>
    <mergeCell ref="B163:B170"/>
    <mergeCell ref="I163:I170"/>
    <mergeCell ref="H139:H146"/>
    <mergeCell ref="H147:H154"/>
    <mergeCell ref="H163:H170"/>
    <mergeCell ref="A43:A50"/>
    <mergeCell ref="B43:B50"/>
    <mergeCell ref="I43:I50"/>
    <mergeCell ref="A107:A114"/>
    <mergeCell ref="B107:B114"/>
    <mergeCell ref="I107:I114"/>
    <mergeCell ref="A67:A74"/>
    <mergeCell ref="B67:B74"/>
    <mergeCell ref="I67:I74"/>
    <mergeCell ref="A75:A82"/>
    <mergeCell ref="B75:B82"/>
    <mergeCell ref="I75:I82"/>
    <mergeCell ref="A83:A90"/>
    <mergeCell ref="B83:B90"/>
    <mergeCell ref="I83:I90"/>
    <mergeCell ref="H99:H106"/>
    <mergeCell ref="H107:H114"/>
    <mergeCell ref="A91:A98"/>
    <mergeCell ref="B91:B98"/>
    <mergeCell ref="I91:I98"/>
    <mergeCell ref="A99:A106"/>
    <mergeCell ref="B99:B106"/>
    <mergeCell ref="I99:I106"/>
    <mergeCell ref="F75:F82"/>
    <mergeCell ref="A123:A130"/>
    <mergeCell ref="A19:A26"/>
    <mergeCell ref="B19:B26"/>
    <mergeCell ref="I19:I26"/>
    <mergeCell ref="A27:A34"/>
    <mergeCell ref="B27:B34"/>
    <mergeCell ref="I27:I34"/>
    <mergeCell ref="A1:I1"/>
    <mergeCell ref="A3:A10"/>
    <mergeCell ref="B3:B10"/>
    <mergeCell ref="I3:I10"/>
    <mergeCell ref="A11:A18"/>
    <mergeCell ref="B11:B18"/>
    <mergeCell ref="I11:I18"/>
    <mergeCell ref="H3:H10"/>
    <mergeCell ref="A51:A58"/>
    <mergeCell ref="B51:B58"/>
    <mergeCell ref="I51:I58"/>
    <mergeCell ref="A59:A66"/>
    <mergeCell ref="B59:B66"/>
    <mergeCell ref="I59:I66"/>
    <mergeCell ref="A35:A42"/>
    <mergeCell ref="B35:B42"/>
    <mergeCell ref="I35:I42"/>
    <mergeCell ref="F91:F98"/>
    <mergeCell ref="F99:F106"/>
    <mergeCell ref="F107:F114"/>
    <mergeCell ref="F115:F122"/>
    <mergeCell ref="F123:F130"/>
    <mergeCell ref="F131:F138"/>
    <mergeCell ref="F139:F146"/>
    <mergeCell ref="F147:F154"/>
    <mergeCell ref="F3:F10"/>
    <mergeCell ref="F11:F18"/>
    <mergeCell ref="F19:F26"/>
    <mergeCell ref="F27:F34"/>
    <mergeCell ref="F35:F42"/>
    <mergeCell ref="F43:F50"/>
    <mergeCell ref="F51:F58"/>
    <mergeCell ref="F59:F66"/>
    <mergeCell ref="F67:F74"/>
    <mergeCell ref="F83:F90"/>
    <mergeCell ref="F355:F362"/>
    <mergeCell ref="F363:F370"/>
    <mergeCell ref="F371:F378"/>
    <mergeCell ref="E380:F380"/>
    <mergeCell ref="F243:F250"/>
    <mergeCell ref="F251:F258"/>
    <mergeCell ref="F259:F266"/>
    <mergeCell ref="F267:F274"/>
    <mergeCell ref="F275:F282"/>
    <mergeCell ref="F283:F290"/>
    <mergeCell ref="F291:F298"/>
    <mergeCell ref="F299:F306"/>
    <mergeCell ref="F307:F314"/>
    <mergeCell ref="F155:F162"/>
    <mergeCell ref="F163:F170"/>
    <mergeCell ref="F171:F178"/>
    <mergeCell ref="F179:F186"/>
    <mergeCell ref="F187:F194"/>
    <mergeCell ref="F195:F202"/>
    <mergeCell ref="F203:F210"/>
    <mergeCell ref="F211:F218"/>
    <mergeCell ref="F219:F226"/>
  </mergeCells>
  <hyperlinks>
    <hyperlink ref="H139" r:id="rId1" xr:uid="{00000000-0004-0000-0300-000000000000}"/>
    <hyperlink ref="H147" r:id="rId2" xr:uid="{00000000-0004-0000-0300-000001000000}"/>
    <hyperlink ref="H99" r:id="rId3" xr:uid="{00000000-0004-0000-0300-000002000000}"/>
    <hyperlink ref="H107" r:id="rId4" xr:uid="{00000000-0004-0000-0300-000003000000}"/>
    <hyperlink ref="H115" r:id="rId5" xr:uid="{00000000-0004-0000-0300-000004000000}"/>
    <hyperlink ref="H123" r:id="rId6" xr:uid="{00000000-0004-0000-0300-000005000000}"/>
    <hyperlink ref="H131" r:id="rId7" xr:uid="{00000000-0004-0000-0300-000006000000}"/>
    <hyperlink ref="H155" r:id="rId8" xr:uid="{00000000-0004-0000-0300-000007000000}"/>
    <hyperlink ref="H163" r:id="rId9" xr:uid="{00000000-0004-0000-0300-000008000000}"/>
    <hyperlink ref="H171" r:id="rId10" xr:uid="{00000000-0004-0000-0300-000009000000}"/>
    <hyperlink ref="H179" r:id="rId11" xr:uid="{00000000-0004-0000-0300-00000A000000}"/>
    <hyperlink ref="H187" r:id="rId12" xr:uid="{00000000-0004-0000-0300-00000B000000}"/>
    <hyperlink ref="H195" r:id="rId13" xr:uid="{00000000-0004-0000-0300-00000C000000}"/>
    <hyperlink ref="H211" r:id="rId14" xr:uid="{00000000-0004-0000-0300-00000D000000}"/>
    <hyperlink ref="H219" r:id="rId15" xr:uid="{00000000-0004-0000-0300-00000E000000}"/>
    <hyperlink ref="H227" r:id="rId16" xr:uid="{00000000-0004-0000-0300-00000F000000}"/>
    <hyperlink ref="H235" r:id="rId17" xr:uid="{00000000-0004-0000-0300-000010000000}"/>
    <hyperlink ref="H243" r:id="rId18" xr:uid="{00000000-0004-0000-0300-000011000000}"/>
    <hyperlink ref="H251" r:id="rId19" xr:uid="{00000000-0004-0000-0300-000012000000}"/>
    <hyperlink ref="H267" r:id="rId20" xr:uid="{00000000-0004-0000-0300-000013000000}"/>
    <hyperlink ref="H275" r:id="rId21" xr:uid="{00000000-0004-0000-0300-000014000000}"/>
    <hyperlink ref="H291" r:id="rId22" xr:uid="{00000000-0004-0000-0300-000015000000}"/>
    <hyperlink ref="H299" r:id="rId23" xr:uid="{00000000-0004-0000-0300-000016000000}"/>
    <hyperlink ref="H283" r:id="rId24" xr:uid="{00000000-0004-0000-0300-000017000000}"/>
    <hyperlink ref="H307" r:id="rId25" xr:uid="{00000000-0004-0000-0300-000018000000}"/>
    <hyperlink ref="H315" r:id="rId26" xr:uid="{00000000-0004-0000-0300-000019000000}"/>
    <hyperlink ref="H323" r:id="rId27" xr:uid="{00000000-0004-0000-0300-00001A000000}"/>
    <hyperlink ref="H331" r:id="rId28" xr:uid="{00000000-0004-0000-0300-00001B000000}"/>
    <hyperlink ref="H11" r:id="rId29" xr:uid="{00000000-0004-0000-0300-00001C000000}"/>
    <hyperlink ref="H19" r:id="rId30" xr:uid="{00000000-0004-0000-0300-00001D000000}"/>
    <hyperlink ref="H27" r:id="rId31" xr:uid="{00000000-0004-0000-0300-00001E000000}"/>
    <hyperlink ref="H43" r:id="rId32" xr:uid="{00000000-0004-0000-0300-00001F000000}"/>
    <hyperlink ref="H51" r:id="rId33" xr:uid="{00000000-0004-0000-0300-000020000000}"/>
    <hyperlink ref="H59" r:id="rId34" xr:uid="{00000000-0004-0000-0300-000021000000}"/>
    <hyperlink ref="H67" r:id="rId35" xr:uid="{00000000-0004-0000-0300-000022000000}"/>
    <hyperlink ref="H75" r:id="rId36" xr:uid="{00000000-0004-0000-0300-000023000000}"/>
    <hyperlink ref="H83" r:id="rId37" xr:uid="{00000000-0004-0000-0300-000024000000}"/>
    <hyperlink ref="H91" r:id="rId38" xr:uid="{00000000-0004-0000-0300-000025000000}"/>
    <hyperlink ref="H203" r:id="rId39" xr:uid="{00000000-0004-0000-0300-000026000000}"/>
    <hyperlink ref="H35" r:id="rId40" xr:uid="{00000000-0004-0000-0300-000027000000}"/>
    <hyperlink ref="H339" r:id="rId41" xr:uid="{00000000-0004-0000-0300-000028000000}"/>
    <hyperlink ref="H347" r:id="rId42" xr:uid="{00000000-0004-0000-0300-000029000000}"/>
    <hyperlink ref="H355" r:id="rId43" xr:uid="{00000000-0004-0000-0300-00002A000000}"/>
    <hyperlink ref="H363" r:id="rId44" xr:uid="{00000000-0004-0000-0300-00002B000000}"/>
    <hyperlink ref="H371" r:id="rId45" xr:uid="{00000000-0004-0000-0300-00002C000000}"/>
    <hyperlink ref="H3" r:id="rId46" xr:uid="{00000000-0004-0000-0300-00002D000000}"/>
  </hyperlinks>
  <pageMargins left="0.7" right="0.7" top="0.75" bottom="0.75" header="0.3" footer="0.3"/>
  <pageSetup orientation="portrait" horizontalDpi="300" verticalDpi="300" r:id="rId47"/>
  <drawing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42"/>
  <sheetViews>
    <sheetView topLeftCell="A64" zoomScale="70" zoomScaleNormal="70" workbookViewId="0">
      <selection activeCell="D54" sqref="D54"/>
    </sheetView>
  </sheetViews>
  <sheetFormatPr baseColWidth="10" defaultRowHeight="15" x14ac:dyDescent="0.25"/>
  <cols>
    <col min="1" max="1" width="56.42578125" style="185" bestFit="1" customWidth="1"/>
    <col min="2" max="2" width="21.5703125" style="185" customWidth="1"/>
    <col min="3" max="3" width="13.42578125" style="185" bestFit="1" customWidth="1"/>
    <col min="4" max="4" width="14.140625" style="185" bestFit="1" customWidth="1"/>
    <col min="5" max="12" width="16.85546875" style="185" bestFit="1" customWidth="1"/>
    <col min="13" max="13" width="14.28515625" style="185" bestFit="1" customWidth="1"/>
    <col min="14" max="19" width="16.85546875" style="185" bestFit="1" customWidth="1"/>
    <col min="20" max="22" width="11.5703125" style="185" bestFit="1" customWidth="1"/>
    <col min="23" max="23" width="12" style="185" bestFit="1" customWidth="1"/>
    <col min="24" max="31" width="11.5703125" style="185" bestFit="1" customWidth="1"/>
    <col min="32" max="32" width="12" style="185" bestFit="1" customWidth="1"/>
    <col min="33" max="36" width="11.5703125" style="185" bestFit="1" customWidth="1"/>
    <col min="37" max="37" width="12" style="185" bestFit="1" customWidth="1"/>
    <col min="38" max="38" width="14.28515625" style="185" bestFit="1" customWidth="1"/>
    <col min="39" max="39" width="16.85546875" style="185" bestFit="1" customWidth="1"/>
    <col min="40" max="16384" width="11.42578125" style="185"/>
  </cols>
  <sheetData>
    <row r="1" spans="1:39" x14ac:dyDescent="0.25">
      <c r="A1" s="814" t="s">
        <v>12</v>
      </c>
      <c r="B1" s="815"/>
      <c r="C1" s="815"/>
      <c r="D1" s="815"/>
      <c r="E1" s="815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2" t="s">
        <v>778</v>
      </c>
      <c r="Q1" s="253" t="s">
        <v>779</v>
      </c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</row>
    <row r="2" spans="1:39" x14ac:dyDescent="0.25">
      <c r="A2" s="255" t="s">
        <v>771</v>
      </c>
      <c r="B2" s="256">
        <v>390.58</v>
      </c>
      <c r="C2" s="256">
        <v>384.68</v>
      </c>
      <c r="D2" s="256">
        <v>378.82</v>
      </c>
      <c r="E2" s="256">
        <v>373.91</v>
      </c>
      <c r="F2" s="256">
        <v>371.8</v>
      </c>
      <c r="G2" s="256">
        <v>371.69</v>
      </c>
      <c r="H2" s="256">
        <v>421.48</v>
      </c>
      <c r="I2" s="256"/>
      <c r="J2" s="256"/>
      <c r="K2" s="256"/>
      <c r="L2" s="256"/>
      <c r="M2" s="256"/>
      <c r="N2" s="256"/>
      <c r="O2" s="256"/>
      <c r="P2" s="257">
        <f>SUM(B2:O2)</f>
        <v>2692.96</v>
      </c>
      <c r="Q2" s="821">
        <f>SUM(P2:P3)</f>
        <v>6812.3</v>
      </c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</row>
    <row r="3" spans="1:39" ht="15.75" thickBot="1" x14ac:dyDescent="0.3">
      <c r="A3" s="258" t="s">
        <v>768</v>
      </c>
      <c r="B3" s="259">
        <v>471.25</v>
      </c>
      <c r="C3" s="259">
        <v>321.44</v>
      </c>
      <c r="D3" s="259">
        <v>320.86</v>
      </c>
      <c r="E3" s="259">
        <v>319.88</v>
      </c>
      <c r="F3" s="259">
        <v>319.27999999999997</v>
      </c>
      <c r="G3" s="259">
        <v>543.76</v>
      </c>
      <c r="H3" s="259">
        <v>318.02</v>
      </c>
      <c r="I3" s="259">
        <v>327.27999999999997</v>
      </c>
      <c r="J3" s="259">
        <v>561.89</v>
      </c>
      <c r="K3" s="259">
        <v>77.41</v>
      </c>
      <c r="L3" s="259">
        <v>118.74</v>
      </c>
      <c r="M3" s="259">
        <v>34.770000000000003</v>
      </c>
      <c r="N3" s="259">
        <v>156.54</v>
      </c>
      <c r="O3" s="259">
        <v>228.22</v>
      </c>
      <c r="P3" s="260">
        <f>SUM(B3:O3)</f>
        <v>4119.34</v>
      </c>
      <c r="Q3" s="822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</row>
    <row r="4" spans="1:39" x14ac:dyDescent="0.25">
      <c r="A4" s="814" t="s">
        <v>19</v>
      </c>
      <c r="B4" s="815"/>
      <c r="C4" s="815"/>
      <c r="D4" s="251"/>
      <c r="E4" s="251"/>
      <c r="F4" s="251"/>
      <c r="G4" s="251"/>
      <c r="H4" s="251"/>
      <c r="I4" s="251"/>
      <c r="J4" s="251"/>
      <c r="K4" s="252" t="s">
        <v>778</v>
      </c>
      <c r="L4" s="253" t="s">
        <v>779</v>
      </c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</row>
    <row r="5" spans="1:39" x14ac:dyDescent="0.25">
      <c r="A5" s="255" t="s">
        <v>771</v>
      </c>
      <c r="B5" s="256">
        <v>119.35</v>
      </c>
      <c r="C5" s="256">
        <v>119.33</v>
      </c>
      <c r="D5" s="256">
        <v>119.32</v>
      </c>
      <c r="E5" s="256">
        <v>119.32</v>
      </c>
      <c r="F5" s="256">
        <v>119.37</v>
      </c>
      <c r="G5" s="256">
        <v>119.36</v>
      </c>
      <c r="H5" s="256">
        <v>119.45</v>
      </c>
      <c r="I5" s="256">
        <v>119.34</v>
      </c>
      <c r="J5" s="256">
        <v>119.36</v>
      </c>
      <c r="K5" s="257">
        <f>SUM(B5:J5)</f>
        <v>1074.2</v>
      </c>
      <c r="L5" s="821">
        <f>SUM(K5:K6)</f>
        <v>1612.1100000000001</v>
      </c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</row>
    <row r="6" spans="1:39" ht="15.75" thickBot="1" x14ac:dyDescent="0.3">
      <c r="A6" s="258" t="s">
        <v>768</v>
      </c>
      <c r="B6" s="259">
        <v>268.93</v>
      </c>
      <c r="C6" s="259">
        <v>268.98</v>
      </c>
      <c r="D6" s="259"/>
      <c r="E6" s="259"/>
      <c r="F6" s="259"/>
      <c r="G6" s="259"/>
      <c r="H6" s="259"/>
      <c r="I6" s="259"/>
      <c r="J6" s="259"/>
      <c r="K6" s="260">
        <f>SUM(B6:J6)</f>
        <v>537.91000000000008</v>
      </c>
      <c r="L6" s="822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39" x14ac:dyDescent="0.25">
      <c r="A7" s="814" t="s">
        <v>25</v>
      </c>
      <c r="B7" s="815"/>
      <c r="C7" s="815"/>
      <c r="D7" s="815"/>
      <c r="E7" s="251"/>
      <c r="F7" s="251"/>
      <c r="G7" s="251"/>
      <c r="H7" s="252" t="s">
        <v>778</v>
      </c>
      <c r="I7" s="253" t="s">
        <v>779</v>
      </c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</row>
    <row r="8" spans="1:39" x14ac:dyDescent="0.25">
      <c r="A8" s="255" t="s">
        <v>771</v>
      </c>
      <c r="B8" s="256">
        <v>200.41</v>
      </c>
      <c r="C8" s="256">
        <v>59.03</v>
      </c>
      <c r="D8" s="256">
        <v>197.07</v>
      </c>
      <c r="E8" s="256">
        <v>196.42</v>
      </c>
      <c r="F8" s="256"/>
      <c r="G8" s="256"/>
      <c r="H8" s="257">
        <f>SUM(B8:G8)</f>
        <v>652.92999999999995</v>
      </c>
      <c r="I8" s="821">
        <f>SUM(H8:H9)</f>
        <v>1339.24</v>
      </c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</row>
    <row r="9" spans="1:39" ht="15.75" thickBot="1" x14ac:dyDescent="0.3">
      <c r="A9" s="258" t="s">
        <v>768</v>
      </c>
      <c r="B9" s="259">
        <v>135.32</v>
      </c>
      <c r="C9" s="259">
        <v>102.86</v>
      </c>
      <c r="D9" s="259">
        <v>103.07</v>
      </c>
      <c r="E9" s="259">
        <v>103.71</v>
      </c>
      <c r="F9" s="259">
        <v>104.01</v>
      </c>
      <c r="G9" s="259">
        <v>137.34</v>
      </c>
      <c r="H9" s="257">
        <f>SUM(B9:G9)</f>
        <v>686.31000000000006</v>
      </c>
      <c r="I9" s="822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</row>
    <row r="10" spans="1:39" x14ac:dyDescent="0.25">
      <c r="A10" s="817" t="s">
        <v>30</v>
      </c>
      <c r="B10" s="818"/>
      <c r="C10" s="818"/>
      <c r="D10" s="818"/>
      <c r="E10" s="252" t="s">
        <v>778</v>
      </c>
      <c r="F10" s="253" t="s">
        <v>779</v>
      </c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</row>
    <row r="11" spans="1:39" x14ac:dyDescent="0.25">
      <c r="A11" s="261" t="s">
        <v>771</v>
      </c>
      <c r="B11" s="262">
        <v>128.38999999999999</v>
      </c>
      <c r="C11" s="262">
        <v>74.790000000000006</v>
      </c>
      <c r="D11" s="262">
        <v>74.790000000000006</v>
      </c>
      <c r="E11" s="257">
        <f>SUM(B11:D11)</f>
        <v>277.97000000000003</v>
      </c>
      <c r="F11" s="821">
        <f>SUM(E11:E12)</f>
        <v>326.70000000000005</v>
      </c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</row>
    <row r="12" spans="1:39" ht="15.75" thickBot="1" x14ac:dyDescent="0.3">
      <c r="A12" s="263" t="s">
        <v>768</v>
      </c>
      <c r="B12" s="264">
        <v>48.73</v>
      </c>
      <c r="C12" s="264"/>
      <c r="D12" s="264"/>
      <c r="E12" s="257">
        <f>SUM(B12:D12)</f>
        <v>48.73</v>
      </c>
      <c r="F12" s="822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</row>
    <row r="13" spans="1:39" x14ac:dyDescent="0.25">
      <c r="A13" s="814" t="s">
        <v>37</v>
      </c>
      <c r="B13" s="816"/>
      <c r="C13" s="816"/>
      <c r="D13" s="251"/>
      <c r="E13" s="251"/>
      <c r="F13" s="252" t="s">
        <v>778</v>
      </c>
      <c r="G13" s="253" t="s">
        <v>779</v>
      </c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</row>
    <row r="14" spans="1:39" x14ac:dyDescent="0.25">
      <c r="A14" s="255" t="s">
        <v>771</v>
      </c>
      <c r="B14" s="256">
        <v>192.03299999999999</v>
      </c>
      <c r="C14" s="256">
        <v>168.03</v>
      </c>
      <c r="D14" s="256">
        <v>191.46</v>
      </c>
      <c r="E14" s="256">
        <v>191.74</v>
      </c>
      <c r="F14" s="257">
        <f>SUM(B14:E14)</f>
        <v>743.26300000000003</v>
      </c>
      <c r="G14" s="821">
        <f>SUM(F14:F15)</f>
        <v>1621.3629999999998</v>
      </c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</row>
    <row r="15" spans="1:39" ht="15.75" thickBot="1" x14ac:dyDescent="0.3">
      <c r="A15" s="258" t="s">
        <v>768</v>
      </c>
      <c r="B15" s="259">
        <v>299.02</v>
      </c>
      <c r="C15" s="259">
        <v>297.88</v>
      </c>
      <c r="D15" s="259">
        <v>281.2</v>
      </c>
      <c r="E15" s="259"/>
      <c r="F15" s="260">
        <f>SUM(B15:E15)</f>
        <v>878.09999999999991</v>
      </c>
      <c r="G15" s="822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</row>
    <row r="16" spans="1:39" x14ac:dyDescent="0.25">
      <c r="A16" s="814" t="s">
        <v>44</v>
      </c>
      <c r="B16" s="815"/>
      <c r="C16" s="815"/>
      <c r="D16" s="815"/>
      <c r="E16" s="251"/>
      <c r="F16" s="252" t="s">
        <v>778</v>
      </c>
      <c r="G16" s="253" t="s">
        <v>779</v>
      </c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</row>
    <row r="17" spans="1:39" x14ac:dyDescent="0.25">
      <c r="A17" s="255" t="s">
        <v>771</v>
      </c>
      <c r="B17" s="256">
        <v>191.08</v>
      </c>
      <c r="C17" s="256">
        <v>192</v>
      </c>
      <c r="D17" s="256">
        <v>192.02</v>
      </c>
      <c r="E17" s="256">
        <v>193.05</v>
      </c>
      <c r="F17" s="257">
        <f>SUM(B17:E17)</f>
        <v>768.15000000000009</v>
      </c>
      <c r="G17" s="821">
        <f>SUM(F17:F18)</f>
        <v>1719.15</v>
      </c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</row>
    <row r="18" spans="1:39" ht="15.75" thickBot="1" x14ac:dyDescent="0.3">
      <c r="A18" s="258" t="s">
        <v>768</v>
      </c>
      <c r="B18" s="259">
        <v>478.55</v>
      </c>
      <c r="C18" s="259">
        <v>472.45</v>
      </c>
      <c r="D18" s="259"/>
      <c r="E18" s="259"/>
      <c r="F18" s="260">
        <f>SUM(B18:E18)</f>
        <v>951</v>
      </c>
      <c r="G18" s="822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</row>
    <row r="19" spans="1:39" x14ac:dyDescent="0.25">
      <c r="A19" s="814" t="s">
        <v>51</v>
      </c>
      <c r="B19" s="815"/>
      <c r="C19" s="815"/>
      <c r="D19" s="251"/>
      <c r="E19" s="251"/>
      <c r="F19" s="251"/>
      <c r="G19" s="251"/>
      <c r="H19" s="252" t="s">
        <v>778</v>
      </c>
      <c r="I19" s="253" t="s">
        <v>779</v>
      </c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</row>
    <row r="20" spans="1:39" x14ac:dyDescent="0.25">
      <c r="A20" s="255" t="s">
        <v>771</v>
      </c>
      <c r="B20" s="256">
        <v>336.66</v>
      </c>
      <c r="C20" s="256">
        <v>271.72000000000003</v>
      </c>
      <c r="D20" s="256">
        <v>302.32</v>
      </c>
      <c r="E20" s="256">
        <v>267.3</v>
      </c>
      <c r="F20" s="256">
        <v>237.7</v>
      </c>
      <c r="G20" s="256">
        <v>182.52</v>
      </c>
      <c r="H20" s="257">
        <f>SUM(B20:G20)</f>
        <v>1598.22</v>
      </c>
      <c r="I20" s="821">
        <f>SUM(H20:H21)</f>
        <v>2493.31</v>
      </c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</row>
    <row r="21" spans="1:39" ht="15.75" thickBot="1" x14ac:dyDescent="0.3">
      <c r="A21" s="258" t="s">
        <v>768</v>
      </c>
      <c r="B21" s="259">
        <v>416.48</v>
      </c>
      <c r="C21" s="259">
        <v>478.61</v>
      </c>
      <c r="D21" s="259"/>
      <c r="E21" s="259"/>
      <c r="F21" s="259"/>
      <c r="G21" s="259"/>
      <c r="H21" s="260">
        <f>SUM(B21:G21)</f>
        <v>895.09</v>
      </c>
      <c r="I21" s="822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</row>
    <row r="22" spans="1:39" x14ac:dyDescent="0.25">
      <c r="A22" s="265" t="s">
        <v>58</v>
      </c>
      <c r="B22" s="266"/>
      <c r="C22" s="266"/>
      <c r="D22" s="252" t="s">
        <v>778</v>
      </c>
      <c r="E22" s="253" t="s">
        <v>779</v>
      </c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</row>
    <row r="23" spans="1:39" x14ac:dyDescent="0.25">
      <c r="A23" s="261" t="s">
        <v>771</v>
      </c>
      <c r="B23" s="262">
        <v>156.44999999999999</v>
      </c>
      <c r="C23" s="262"/>
      <c r="D23" s="257">
        <f>SUM(B23:C23)</f>
        <v>156.44999999999999</v>
      </c>
      <c r="E23" s="821">
        <f>SUM(D23:D24)</f>
        <v>477.78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</row>
    <row r="24" spans="1:39" ht="15.75" thickBot="1" x14ac:dyDescent="0.3">
      <c r="A24" s="263" t="s">
        <v>768</v>
      </c>
      <c r="B24" s="264">
        <v>156.44999999999999</v>
      </c>
      <c r="C24" s="264">
        <v>164.88</v>
      </c>
      <c r="D24" s="260">
        <f>SUM(B24:C24)</f>
        <v>321.33</v>
      </c>
      <c r="E24" s="822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</row>
    <row r="25" spans="1:39" ht="15.75" thickBot="1" x14ac:dyDescent="0.3">
      <c r="A25" s="817" t="s">
        <v>64</v>
      </c>
      <c r="B25" s="818"/>
      <c r="C25" s="818"/>
      <c r="D25" s="252" t="s">
        <v>778</v>
      </c>
      <c r="E25" s="253" t="s">
        <v>779</v>
      </c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</row>
    <row r="26" spans="1:39" x14ac:dyDescent="0.25">
      <c r="A26" s="261" t="s">
        <v>771</v>
      </c>
      <c r="B26" s="262">
        <v>192.53</v>
      </c>
      <c r="C26" s="262">
        <v>164.88</v>
      </c>
      <c r="D26" s="257">
        <f>SUM(B26:C26)</f>
        <v>357.40999999999997</v>
      </c>
      <c r="E26" s="825">
        <f>SUM(D26:D27)</f>
        <v>587.14</v>
      </c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</row>
    <row r="27" spans="1:39" ht="15.75" thickBot="1" x14ac:dyDescent="0.3">
      <c r="A27" s="263" t="s">
        <v>768</v>
      </c>
      <c r="B27" s="264">
        <v>229.73</v>
      </c>
      <c r="C27" s="264"/>
      <c r="D27" s="257">
        <f>SUM(B27:C27)</f>
        <v>229.73</v>
      </c>
      <c r="E27" s="82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</row>
    <row r="28" spans="1:39" x14ac:dyDescent="0.25">
      <c r="A28" s="817" t="s">
        <v>69</v>
      </c>
      <c r="B28" s="818"/>
      <c r="C28" s="818"/>
      <c r="D28" s="252" t="s">
        <v>778</v>
      </c>
      <c r="E28" s="253" t="s">
        <v>779</v>
      </c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</row>
    <row r="29" spans="1:39" x14ac:dyDescent="0.25">
      <c r="A29" s="261" t="s">
        <v>771</v>
      </c>
      <c r="B29" s="262">
        <v>165.43</v>
      </c>
      <c r="C29" s="262"/>
      <c r="D29" s="257">
        <f>SUM(B29:C29)</f>
        <v>165.43</v>
      </c>
      <c r="E29" s="821">
        <f>D29</f>
        <v>165.43</v>
      </c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</row>
    <row r="30" spans="1:39" ht="15.75" thickBot="1" x14ac:dyDescent="0.3">
      <c r="A30" s="263" t="s">
        <v>768</v>
      </c>
      <c r="B30" s="264"/>
      <c r="C30" s="264"/>
      <c r="D30" s="260">
        <f>SUM(B30:C30)</f>
        <v>0</v>
      </c>
      <c r="E30" s="822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</row>
    <row r="31" spans="1:39" x14ac:dyDescent="0.25">
      <c r="A31" s="814" t="s">
        <v>75</v>
      </c>
      <c r="B31" s="815"/>
      <c r="C31" s="815"/>
      <c r="D31" s="251"/>
      <c r="E31" s="251"/>
      <c r="F31" s="251"/>
      <c r="G31" s="251"/>
      <c r="H31" s="251"/>
      <c r="I31" s="252" t="s">
        <v>778</v>
      </c>
      <c r="J31" s="253" t="s">
        <v>779</v>
      </c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</row>
    <row r="32" spans="1:39" x14ac:dyDescent="0.25">
      <c r="A32" s="255" t="s">
        <v>771</v>
      </c>
      <c r="B32" s="256">
        <v>324.5</v>
      </c>
      <c r="C32" s="256">
        <v>80.05</v>
      </c>
      <c r="D32" s="256">
        <v>63.68</v>
      </c>
      <c r="E32" s="256">
        <v>77.680000000000007</v>
      </c>
      <c r="F32" s="262">
        <v>152.69</v>
      </c>
      <c r="G32" s="256">
        <v>179.74</v>
      </c>
      <c r="H32" s="256">
        <v>162.72999999999999</v>
      </c>
      <c r="I32" s="257">
        <f>SUM(B32:H32)</f>
        <v>1041.0700000000002</v>
      </c>
      <c r="J32" s="821">
        <f>SUM(I32:I34)</f>
        <v>1799.5</v>
      </c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</row>
    <row r="33" spans="1:39" x14ac:dyDescent="0.25">
      <c r="A33" s="255" t="s">
        <v>768</v>
      </c>
      <c r="B33" s="256">
        <v>158.08000000000001</v>
      </c>
      <c r="C33" s="256">
        <v>78.52</v>
      </c>
      <c r="D33" s="256">
        <v>76.430000000000007</v>
      </c>
      <c r="E33" s="256">
        <v>74.45</v>
      </c>
      <c r="F33" s="256">
        <v>73.510000000000005</v>
      </c>
      <c r="G33" s="256">
        <v>38.049999999999997</v>
      </c>
      <c r="H33" s="256"/>
      <c r="I33" s="257">
        <f>SUM(B33:H33)</f>
        <v>499.04</v>
      </c>
      <c r="J33" s="821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</row>
    <row r="34" spans="1:39" ht="15.75" thickBot="1" x14ac:dyDescent="0.3">
      <c r="A34" s="263" t="s">
        <v>789</v>
      </c>
      <c r="B34" s="259">
        <v>259.39</v>
      </c>
      <c r="C34" s="259"/>
      <c r="D34" s="259"/>
      <c r="E34" s="259"/>
      <c r="F34" s="259"/>
      <c r="G34" s="259"/>
      <c r="H34" s="259"/>
      <c r="I34" s="257">
        <f>SUM(B34:H34)</f>
        <v>259.39</v>
      </c>
      <c r="J34" s="822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</row>
    <row r="35" spans="1:39" x14ac:dyDescent="0.25">
      <c r="A35" s="814" t="s">
        <v>81</v>
      </c>
      <c r="B35" s="815"/>
      <c r="C35" s="815"/>
      <c r="D35" s="251"/>
      <c r="E35" s="251"/>
      <c r="F35" s="251"/>
      <c r="G35" s="251"/>
      <c r="H35" s="251"/>
      <c r="I35" s="251"/>
      <c r="J35" s="253"/>
      <c r="K35" s="252" t="s">
        <v>778</v>
      </c>
      <c r="L35" s="253" t="s">
        <v>779</v>
      </c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</row>
    <row r="36" spans="1:39" x14ac:dyDescent="0.25">
      <c r="A36" s="255" t="s">
        <v>771</v>
      </c>
      <c r="B36" s="256">
        <v>326.82</v>
      </c>
      <c r="C36" s="256">
        <v>360.3</v>
      </c>
      <c r="D36" s="256"/>
      <c r="E36" s="256"/>
      <c r="F36" s="256"/>
      <c r="G36" s="256"/>
      <c r="H36" s="256"/>
      <c r="I36" s="256"/>
      <c r="J36" s="256"/>
      <c r="K36" s="257">
        <f>SUM(B36:J36)</f>
        <v>687.12</v>
      </c>
      <c r="L36" s="821">
        <f>SUM(K36:K38)</f>
        <v>1762.1999999999998</v>
      </c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</row>
    <row r="37" spans="1:39" x14ac:dyDescent="0.25">
      <c r="A37" s="255" t="s">
        <v>768</v>
      </c>
      <c r="B37" s="256">
        <v>268.08999999999997</v>
      </c>
      <c r="C37" s="256">
        <v>220.45</v>
      </c>
      <c r="D37" s="256">
        <v>83</v>
      </c>
      <c r="E37" s="256">
        <v>83.06</v>
      </c>
      <c r="F37" s="256">
        <v>83.38</v>
      </c>
      <c r="G37" s="256">
        <v>83.67</v>
      </c>
      <c r="H37" s="256">
        <v>84.12</v>
      </c>
      <c r="I37" s="256">
        <v>84.5</v>
      </c>
      <c r="J37" s="256">
        <v>84.81</v>
      </c>
      <c r="K37" s="257">
        <f>SUM(B37:J37)</f>
        <v>1075.08</v>
      </c>
      <c r="L37" s="821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</row>
    <row r="38" spans="1:39" ht="15.75" thickBot="1" x14ac:dyDescent="0.3">
      <c r="A38" s="263" t="s">
        <v>789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7">
        <f>SUM(B38:J38)</f>
        <v>0</v>
      </c>
      <c r="L38" s="822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</row>
    <row r="39" spans="1:39" x14ac:dyDescent="0.25">
      <c r="A39" s="814" t="s">
        <v>87</v>
      </c>
      <c r="B39" s="815"/>
      <c r="C39" s="815"/>
      <c r="D39" s="252" t="s">
        <v>778</v>
      </c>
      <c r="E39" s="253" t="s">
        <v>779</v>
      </c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</row>
    <row r="40" spans="1:39" x14ac:dyDescent="0.25">
      <c r="A40" s="255" t="s">
        <v>771</v>
      </c>
      <c r="B40" s="256">
        <v>165.15</v>
      </c>
      <c r="C40" s="256">
        <v>159.63999999999999</v>
      </c>
      <c r="D40" s="257">
        <f>SUM(B40:C40)</f>
        <v>324.78999999999996</v>
      </c>
      <c r="E40" s="821">
        <f>SUM(D40:D41)</f>
        <v>443.41999999999996</v>
      </c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</row>
    <row r="41" spans="1:39" ht="15.75" thickBot="1" x14ac:dyDescent="0.3">
      <c r="A41" s="255" t="s">
        <v>768</v>
      </c>
      <c r="B41" s="256">
        <v>118.63</v>
      </c>
      <c r="C41" s="256"/>
      <c r="D41" s="257">
        <f>SUM(B41:C41)</f>
        <v>118.63</v>
      </c>
      <c r="E41" s="821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</row>
    <row r="42" spans="1:39" x14ac:dyDescent="0.25">
      <c r="A42" s="814" t="s">
        <v>92</v>
      </c>
      <c r="B42" s="815"/>
      <c r="C42" s="815"/>
      <c r="D42" s="251"/>
      <c r="E42" s="251"/>
      <c r="F42" s="251"/>
      <c r="G42" s="251"/>
      <c r="H42" s="251"/>
      <c r="I42" s="252" t="s">
        <v>778</v>
      </c>
      <c r="J42" s="253" t="s">
        <v>779</v>
      </c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</row>
    <row r="43" spans="1:39" x14ac:dyDescent="0.25">
      <c r="A43" s="255" t="s">
        <v>771</v>
      </c>
      <c r="B43" s="256">
        <v>165.43</v>
      </c>
      <c r="C43" s="256">
        <v>144.12</v>
      </c>
      <c r="D43" s="256">
        <v>169.06</v>
      </c>
      <c r="E43" s="256">
        <v>446.39</v>
      </c>
      <c r="F43" s="256">
        <v>243.14</v>
      </c>
      <c r="G43" s="256">
        <v>593.48</v>
      </c>
      <c r="H43" s="256"/>
      <c r="I43" s="267">
        <f>SUM(B43:H43)</f>
        <v>1761.62</v>
      </c>
      <c r="J43" s="823">
        <f>SUM(I43:I44)</f>
        <v>4309.91</v>
      </c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</row>
    <row r="44" spans="1:39" ht="15.75" thickBot="1" x14ac:dyDescent="0.3">
      <c r="A44" s="258" t="s">
        <v>768</v>
      </c>
      <c r="B44" s="259">
        <v>229.78</v>
      </c>
      <c r="C44" s="259">
        <v>402.64</v>
      </c>
      <c r="D44" s="259">
        <v>401.24</v>
      </c>
      <c r="E44" s="259">
        <v>258.44</v>
      </c>
      <c r="F44" s="259">
        <v>409.17</v>
      </c>
      <c r="G44" s="259">
        <v>416.44</v>
      </c>
      <c r="H44" s="259">
        <v>430.58</v>
      </c>
      <c r="I44" s="268">
        <f>SUM(B44:H44)</f>
        <v>2548.29</v>
      </c>
      <c r="J44" s="82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</row>
    <row r="45" spans="1:39" x14ac:dyDescent="0.25">
      <c r="A45" s="814" t="s">
        <v>97</v>
      </c>
      <c r="B45" s="815"/>
      <c r="C45" s="815"/>
      <c r="D45" s="815"/>
      <c r="E45" s="251"/>
      <c r="F45" s="251"/>
      <c r="G45" s="251"/>
      <c r="H45" s="251"/>
      <c r="I45" s="252" t="s">
        <v>778</v>
      </c>
      <c r="J45" s="253" t="s">
        <v>779</v>
      </c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</row>
    <row r="46" spans="1:39" x14ac:dyDescent="0.25">
      <c r="A46" s="255" t="s">
        <v>768</v>
      </c>
      <c r="B46" s="256">
        <v>71.900000000000006</v>
      </c>
      <c r="C46" s="256">
        <v>87.1</v>
      </c>
      <c r="D46" s="256">
        <v>50.3</v>
      </c>
      <c r="E46" s="256">
        <v>50.16</v>
      </c>
      <c r="F46" s="256">
        <v>50.01</v>
      </c>
      <c r="G46" s="256">
        <v>49.86</v>
      </c>
      <c r="H46" s="256">
        <v>96.54</v>
      </c>
      <c r="I46" s="257">
        <f>SUM(B46:H46)</f>
        <v>455.87000000000006</v>
      </c>
      <c r="J46" s="821">
        <f>SUM(I46:I47)</f>
        <v>826.05000000000007</v>
      </c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</row>
    <row r="47" spans="1:39" ht="15.75" thickBot="1" x14ac:dyDescent="0.3">
      <c r="A47" s="263" t="s">
        <v>789</v>
      </c>
      <c r="B47" s="259">
        <v>204.43</v>
      </c>
      <c r="C47" s="259">
        <v>165.75</v>
      </c>
      <c r="D47" s="259"/>
      <c r="E47" s="259"/>
      <c r="F47" s="259"/>
      <c r="G47" s="259"/>
      <c r="H47" s="259"/>
      <c r="I47" s="260">
        <f>SUM(B47:H47)</f>
        <v>370.18</v>
      </c>
      <c r="J47" s="822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</row>
    <row r="48" spans="1:39" x14ac:dyDescent="0.25">
      <c r="A48" s="814" t="s">
        <v>102</v>
      </c>
      <c r="B48" s="815"/>
      <c r="C48" s="815"/>
      <c r="D48" s="251"/>
      <c r="E48" s="251"/>
      <c r="F48" s="251"/>
      <c r="G48" s="251"/>
      <c r="H48" s="251"/>
      <c r="I48" s="251"/>
      <c r="J48" s="252" t="s">
        <v>778</v>
      </c>
      <c r="K48" s="253" t="s">
        <v>779</v>
      </c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</row>
    <row r="49" spans="1:39" x14ac:dyDescent="0.25">
      <c r="A49" s="255" t="s">
        <v>771</v>
      </c>
      <c r="B49" s="256">
        <v>201.52</v>
      </c>
      <c r="C49" s="256">
        <v>201.99</v>
      </c>
      <c r="D49" s="256">
        <v>202.46</v>
      </c>
      <c r="E49" s="256">
        <v>202.97</v>
      </c>
      <c r="F49" s="256">
        <v>203.42</v>
      </c>
      <c r="G49" s="256">
        <v>203.89</v>
      </c>
      <c r="H49" s="256">
        <v>204.36</v>
      </c>
      <c r="I49" s="256">
        <v>204.82</v>
      </c>
      <c r="J49" s="257">
        <f>SUM(B49:I49)</f>
        <v>1625.43</v>
      </c>
      <c r="K49" s="821">
        <f>SUM(J49:J50)</f>
        <v>2536.7200000000003</v>
      </c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</row>
    <row r="50" spans="1:39" ht="15.75" thickBot="1" x14ac:dyDescent="0.3">
      <c r="A50" s="255" t="s">
        <v>768</v>
      </c>
      <c r="B50" s="256">
        <v>270</v>
      </c>
      <c r="C50" s="256">
        <v>370.42</v>
      </c>
      <c r="D50" s="256">
        <v>270.87</v>
      </c>
      <c r="E50" s="256"/>
      <c r="F50" s="256"/>
      <c r="G50" s="256"/>
      <c r="H50" s="256"/>
      <c r="I50" s="256"/>
      <c r="J50" s="257">
        <f>SUM(B50:I50)</f>
        <v>911.29000000000008</v>
      </c>
      <c r="K50" s="821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</row>
    <row r="51" spans="1:39" x14ac:dyDescent="0.25">
      <c r="A51" s="814" t="s">
        <v>107</v>
      </c>
      <c r="B51" s="815"/>
      <c r="C51" s="815"/>
      <c r="D51" s="251"/>
      <c r="E51" s="251"/>
      <c r="F51" s="251"/>
      <c r="G51" s="251"/>
      <c r="H51" s="251"/>
      <c r="I51" s="251"/>
      <c r="J51" s="251"/>
      <c r="K51" s="251"/>
      <c r="L51" s="251"/>
      <c r="M51" s="252" t="s">
        <v>778</v>
      </c>
      <c r="N51" s="253" t="s">
        <v>779</v>
      </c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</row>
    <row r="52" spans="1:39" x14ac:dyDescent="0.25">
      <c r="A52" s="255" t="s">
        <v>771</v>
      </c>
      <c r="B52" s="256">
        <v>283.55</v>
      </c>
      <c r="C52" s="256">
        <v>130.66999999999999</v>
      </c>
      <c r="D52" s="256">
        <v>135.33000000000001</v>
      </c>
      <c r="E52" s="256">
        <v>139.63999999999999</v>
      </c>
      <c r="F52" s="256">
        <v>143.97999999999999</v>
      </c>
      <c r="G52" s="256">
        <v>311.48</v>
      </c>
      <c r="H52" s="256">
        <v>147.47</v>
      </c>
      <c r="I52" s="256">
        <v>73.459999999999994</v>
      </c>
      <c r="J52" s="256">
        <v>164.75</v>
      </c>
      <c r="K52" s="256">
        <v>163.4</v>
      </c>
      <c r="L52" s="256">
        <v>160.13</v>
      </c>
      <c r="M52" s="257">
        <f>SUM(B52:L52)</f>
        <v>1853.8600000000001</v>
      </c>
      <c r="N52" s="821">
        <f>SUM(M52:M53)</f>
        <v>3141.17</v>
      </c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</row>
    <row r="53" spans="1:39" ht="15.75" thickBot="1" x14ac:dyDescent="0.3">
      <c r="A53" s="258" t="s">
        <v>768</v>
      </c>
      <c r="B53" s="259">
        <v>463.57</v>
      </c>
      <c r="C53" s="259">
        <v>411.87</v>
      </c>
      <c r="D53" s="259">
        <v>411.87</v>
      </c>
      <c r="E53" s="259"/>
      <c r="F53" s="259"/>
      <c r="G53" s="259"/>
      <c r="H53" s="259"/>
      <c r="I53" s="259"/>
      <c r="J53" s="259"/>
      <c r="K53" s="259"/>
      <c r="L53" s="259"/>
      <c r="M53" s="260">
        <f>SUM(B53:L53)</f>
        <v>1287.31</v>
      </c>
      <c r="N53" s="822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</row>
    <row r="54" spans="1:39" x14ac:dyDescent="0.25">
      <c r="A54" s="819" t="s">
        <v>112</v>
      </c>
      <c r="B54" s="820"/>
      <c r="C54" s="820"/>
      <c r="D54" s="251"/>
      <c r="E54" s="251"/>
      <c r="F54" s="251"/>
      <c r="G54" s="251"/>
      <c r="H54" s="252" t="s">
        <v>778</v>
      </c>
      <c r="I54" s="253" t="s">
        <v>779</v>
      </c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</row>
    <row r="55" spans="1:39" x14ac:dyDescent="0.25">
      <c r="A55" s="255" t="s">
        <v>771</v>
      </c>
      <c r="B55" s="256">
        <v>328.82</v>
      </c>
      <c r="C55" s="256">
        <v>181.9</v>
      </c>
      <c r="D55" s="256">
        <v>228.28</v>
      </c>
      <c r="E55" s="256">
        <v>276.33999999999997</v>
      </c>
      <c r="F55" s="256">
        <v>114.81</v>
      </c>
      <c r="G55" s="256">
        <v>113.35</v>
      </c>
      <c r="H55" s="257">
        <f>SUM(B55:G55)</f>
        <v>1243.4999999999998</v>
      </c>
      <c r="I55" s="821">
        <f>SUM(H55:H56)</f>
        <v>1945.4599999999998</v>
      </c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</row>
    <row r="56" spans="1:39" ht="15.75" thickBot="1" x14ac:dyDescent="0.3">
      <c r="A56" s="255" t="s">
        <v>768</v>
      </c>
      <c r="B56" s="256">
        <v>323.77999999999997</v>
      </c>
      <c r="C56" s="256">
        <v>74.180000000000007</v>
      </c>
      <c r="D56" s="256">
        <v>152</v>
      </c>
      <c r="E56" s="256">
        <v>152</v>
      </c>
      <c r="F56" s="256"/>
      <c r="G56" s="256"/>
      <c r="H56" s="257">
        <f>SUM(B56:G56)</f>
        <v>701.96</v>
      </c>
      <c r="I56" s="821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</row>
    <row r="57" spans="1:39" x14ac:dyDescent="0.25">
      <c r="A57" s="814" t="s">
        <v>117</v>
      </c>
      <c r="B57" s="815"/>
      <c r="C57" s="815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2" t="s">
        <v>778</v>
      </c>
      <c r="P57" s="253" t="s">
        <v>779</v>
      </c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</row>
    <row r="58" spans="1:39" x14ac:dyDescent="0.25">
      <c r="A58" s="255" t="s">
        <v>771</v>
      </c>
      <c r="B58" s="256">
        <v>354.61</v>
      </c>
      <c r="C58" s="256">
        <v>120.75</v>
      </c>
      <c r="D58" s="256">
        <v>139.15</v>
      </c>
      <c r="E58" s="256">
        <v>112.34</v>
      </c>
      <c r="F58" s="256">
        <v>86.52</v>
      </c>
      <c r="G58" s="256">
        <v>220.23</v>
      </c>
      <c r="H58" s="256">
        <v>299.14999999999998</v>
      </c>
      <c r="I58" s="256">
        <v>259.44</v>
      </c>
      <c r="J58" s="256">
        <v>83.25</v>
      </c>
      <c r="K58" s="256">
        <v>86.82</v>
      </c>
      <c r="L58" s="256">
        <v>86.23</v>
      </c>
      <c r="M58" s="256">
        <v>71.23</v>
      </c>
      <c r="N58" s="256">
        <v>45.86</v>
      </c>
      <c r="O58" s="257">
        <f>SUM(B58:N58)</f>
        <v>1965.58</v>
      </c>
      <c r="P58" s="821">
        <f>SUM(O58:O59)</f>
        <v>4148.33</v>
      </c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</row>
    <row r="59" spans="1:39" ht="15.75" thickBot="1" x14ac:dyDescent="0.3">
      <c r="A59" s="258" t="s">
        <v>768</v>
      </c>
      <c r="B59" s="259">
        <v>111.34</v>
      </c>
      <c r="C59" s="259">
        <v>49.61</v>
      </c>
      <c r="D59" s="259">
        <v>151.66</v>
      </c>
      <c r="E59" s="259">
        <v>170.13</v>
      </c>
      <c r="F59" s="259">
        <v>219.09</v>
      </c>
      <c r="G59" s="259">
        <v>304.70999999999998</v>
      </c>
      <c r="H59" s="259">
        <v>127.99</v>
      </c>
      <c r="I59" s="259">
        <v>70.08</v>
      </c>
      <c r="J59" s="259">
        <v>69.790000000000006</v>
      </c>
      <c r="K59" s="259">
        <v>60.05</v>
      </c>
      <c r="L59" s="259">
        <v>314.01</v>
      </c>
      <c r="M59" s="259">
        <v>462.38</v>
      </c>
      <c r="N59" s="259">
        <v>71.91</v>
      </c>
      <c r="O59" s="260">
        <f>SUM(B59:N59)</f>
        <v>2182.7499999999995</v>
      </c>
      <c r="P59" s="822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</row>
    <row r="60" spans="1:39" x14ac:dyDescent="0.25">
      <c r="A60" s="814" t="s">
        <v>121</v>
      </c>
      <c r="B60" s="815"/>
      <c r="C60" s="815"/>
      <c r="D60" s="815"/>
      <c r="E60" s="251"/>
      <c r="F60" s="251"/>
      <c r="G60" s="251"/>
      <c r="H60" s="251"/>
      <c r="I60" s="251"/>
      <c r="J60" s="251"/>
      <c r="K60" s="252" t="s">
        <v>778</v>
      </c>
      <c r="L60" s="253" t="s">
        <v>779</v>
      </c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</row>
    <row r="61" spans="1:39" x14ac:dyDescent="0.25">
      <c r="A61" s="255" t="s">
        <v>771</v>
      </c>
      <c r="B61" s="256">
        <v>323.55</v>
      </c>
      <c r="C61" s="256">
        <v>158.38999999999999</v>
      </c>
      <c r="D61" s="256">
        <v>51.92</v>
      </c>
      <c r="E61" s="256">
        <v>117.34</v>
      </c>
      <c r="F61" s="256">
        <v>94.09</v>
      </c>
      <c r="G61" s="256">
        <v>59.77</v>
      </c>
      <c r="H61" s="256">
        <v>98.65</v>
      </c>
      <c r="I61" s="256">
        <v>86.87</v>
      </c>
      <c r="J61" s="256">
        <v>75.88</v>
      </c>
      <c r="K61" s="257">
        <f>SUM(B61:J61)</f>
        <v>1066.46</v>
      </c>
      <c r="L61" s="821">
        <f>SUM(K61:K63)</f>
        <v>2342.6600000000003</v>
      </c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</row>
    <row r="62" spans="1:39" x14ac:dyDescent="0.25">
      <c r="A62" s="255" t="s">
        <v>768</v>
      </c>
      <c r="B62" s="256">
        <v>217.78</v>
      </c>
      <c r="C62" s="256">
        <v>220.35</v>
      </c>
      <c r="D62" s="256">
        <v>133.1</v>
      </c>
      <c r="E62" s="256">
        <v>93.35</v>
      </c>
      <c r="F62" s="256">
        <v>110.61</v>
      </c>
      <c r="G62" s="256">
        <v>90.02</v>
      </c>
      <c r="H62" s="256">
        <v>67.239999999999995</v>
      </c>
      <c r="I62" s="256">
        <v>64.099999999999994</v>
      </c>
      <c r="J62" s="256"/>
      <c r="K62" s="257">
        <f>SUM(B62:J62)</f>
        <v>996.55000000000007</v>
      </c>
      <c r="L62" s="821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</row>
    <row r="63" spans="1:39" ht="15.75" thickBot="1" x14ac:dyDescent="0.3">
      <c r="A63" s="261" t="s">
        <v>775</v>
      </c>
      <c r="B63" s="256">
        <v>80.010000000000005</v>
      </c>
      <c r="C63" s="256">
        <v>116.2</v>
      </c>
      <c r="D63" s="256">
        <v>83.44</v>
      </c>
      <c r="E63" s="254"/>
      <c r="F63" s="256"/>
      <c r="G63" s="256"/>
      <c r="H63" s="259"/>
      <c r="I63" s="259"/>
      <c r="J63" s="259"/>
      <c r="K63" s="260">
        <f>SUM(B63:J63)</f>
        <v>279.64999999999998</v>
      </c>
      <c r="L63" s="822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</row>
    <row r="64" spans="1:39" x14ac:dyDescent="0.25">
      <c r="A64" s="814" t="s">
        <v>124</v>
      </c>
      <c r="B64" s="815"/>
      <c r="C64" s="815"/>
      <c r="D64" s="251"/>
      <c r="E64" s="251"/>
      <c r="F64" s="252" t="s">
        <v>778</v>
      </c>
      <c r="G64" s="253" t="s">
        <v>779</v>
      </c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</row>
    <row r="65" spans="1:39" x14ac:dyDescent="0.25">
      <c r="A65" s="255" t="s">
        <v>771</v>
      </c>
      <c r="B65" s="256">
        <v>284.62</v>
      </c>
      <c r="C65" s="256">
        <v>139.05000000000001</v>
      </c>
      <c r="D65" s="256">
        <v>66.16</v>
      </c>
      <c r="E65" s="256"/>
      <c r="F65" s="257">
        <f>SUM(B65:E65)</f>
        <v>489.83000000000004</v>
      </c>
      <c r="G65" s="821">
        <f>SUM(F65:F67)</f>
        <v>1142.8000000000002</v>
      </c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</row>
    <row r="66" spans="1:39" x14ac:dyDescent="0.25">
      <c r="A66" s="255" t="s">
        <v>768</v>
      </c>
      <c r="B66" s="256">
        <v>161.53</v>
      </c>
      <c r="C66" s="256">
        <v>150.52000000000001</v>
      </c>
      <c r="D66" s="256">
        <v>70.95</v>
      </c>
      <c r="E66" s="256">
        <v>192.28</v>
      </c>
      <c r="F66" s="257">
        <f>SUM(B66:E66)</f>
        <v>575.28</v>
      </c>
      <c r="G66" s="821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</row>
    <row r="67" spans="1:39" ht="15.75" thickBot="1" x14ac:dyDescent="0.3">
      <c r="A67" s="261" t="s">
        <v>789</v>
      </c>
      <c r="B67" s="254">
        <v>77.69</v>
      </c>
      <c r="C67" s="256"/>
      <c r="D67" s="256"/>
      <c r="E67" s="256"/>
      <c r="F67" s="257">
        <f>SUM(B67:E67)</f>
        <v>77.69</v>
      </c>
      <c r="G67" s="821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</row>
    <row r="68" spans="1:39" x14ac:dyDescent="0.25">
      <c r="A68" s="814" t="s">
        <v>127</v>
      </c>
      <c r="B68" s="815"/>
      <c r="C68" s="815"/>
      <c r="D68" s="251"/>
      <c r="E68" s="251"/>
      <c r="F68" s="251"/>
      <c r="G68" s="251"/>
      <c r="H68" s="251"/>
      <c r="I68" s="251"/>
      <c r="J68" s="251"/>
      <c r="K68" s="252" t="s">
        <v>778</v>
      </c>
      <c r="L68" s="253" t="s">
        <v>779</v>
      </c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</row>
    <row r="69" spans="1:39" x14ac:dyDescent="0.25">
      <c r="A69" s="255" t="s">
        <v>771</v>
      </c>
      <c r="B69" s="256">
        <v>163.41999999999999</v>
      </c>
      <c r="C69" s="256">
        <v>286.69</v>
      </c>
      <c r="D69" s="256">
        <v>170.53</v>
      </c>
      <c r="E69" s="256">
        <v>172.99</v>
      </c>
      <c r="F69" s="256">
        <v>169.1</v>
      </c>
      <c r="G69" s="256">
        <v>185.94</v>
      </c>
      <c r="H69" s="256">
        <v>299.26</v>
      </c>
      <c r="I69" s="256">
        <v>128.16999999999999</v>
      </c>
      <c r="J69" s="256">
        <v>300.87</v>
      </c>
      <c r="K69" s="257">
        <f>SUM(B69:J69)</f>
        <v>1876.9700000000003</v>
      </c>
      <c r="L69" s="821">
        <f>SUM(K69:K70)</f>
        <v>3809.13</v>
      </c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</row>
    <row r="70" spans="1:39" ht="15.75" thickBot="1" x14ac:dyDescent="0.3">
      <c r="A70" s="258" t="s">
        <v>768</v>
      </c>
      <c r="B70" s="259">
        <v>354.18</v>
      </c>
      <c r="C70" s="259">
        <v>783.74</v>
      </c>
      <c r="D70" s="259">
        <v>163.62</v>
      </c>
      <c r="E70" s="259">
        <v>339.05</v>
      </c>
      <c r="F70" s="259">
        <v>291.57</v>
      </c>
      <c r="G70" s="259"/>
      <c r="H70" s="259"/>
      <c r="I70" s="259"/>
      <c r="J70" s="259"/>
      <c r="K70" s="260">
        <f>SUM(B70:J70)</f>
        <v>1932.1599999999999</v>
      </c>
      <c r="L70" s="822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</row>
    <row r="71" spans="1:39" x14ac:dyDescent="0.25">
      <c r="A71" s="814" t="s">
        <v>130</v>
      </c>
      <c r="B71" s="815"/>
      <c r="C71" s="815"/>
      <c r="D71" s="251"/>
      <c r="E71" s="251"/>
      <c r="F71" s="251"/>
      <c r="G71" s="251"/>
      <c r="H71" s="251"/>
      <c r="I71" s="252" t="s">
        <v>778</v>
      </c>
      <c r="J71" s="253" t="s">
        <v>779</v>
      </c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</row>
    <row r="72" spans="1:39" x14ac:dyDescent="0.25">
      <c r="A72" s="255" t="s">
        <v>771</v>
      </c>
      <c r="B72" s="256">
        <v>190.73</v>
      </c>
      <c r="C72" s="256">
        <v>77.849999999999994</v>
      </c>
      <c r="D72" s="256">
        <v>41.35</v>
      </c>
      <c r="E72" s="256">
        <v>188.05</v>
      </c>
      <c r="F72" s="256">
        <v>183.83</v>
      </c>
      <c r="G72" s="256">
        <v>154.88999999999999</v>
      </c>
      <c r="H72" s="256">
        <v>149.22</v>
      </c>
      <c r="I72" s="257">
        <f>SUM(B72:H72)</f>
        <v>985.92000000000007</v>
      </c>
      <c r="J72" s="821">
        <f>SUM(I72:I73)</f>
        <v>1861.66</v>
      </c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</row>
    <row r="73" spans="1:39" ht="15.75" thickBot="1" x14ac:dyDescent="0.3">
      <c r="A73" s="258" t="s">
        <v>768</v>
      </c>
      <c r="B73" s="259">
        <v>433.17</v>
      </c>
      <c r="C73" s="259">
        <v>337.17</v>
      </c>
      <c r="D73" s="259">
        <v>105.4</v>
      </c>
      <c r="E73" s="259"/>
      <c r="F73" s="259"/>
      <c r="G73" s="259"/>
      <c r="H73" s="259"/>
      <c r="I73" s="260">
        <f>SUM(B73:H73)</f>
        <v>875.74</v>
      </c>
      <c r="J73" s="822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</row>
    <row r="74" spans="1:39" x14ac:dyDescent="0.25">
      <c r="A74" s="814" t="s">
        <v>133</v>
      </c>
      <c r="B74" s="815"/>
      <c r="C74" s="251"/>
      <c r="D74" s="251"/>
      <c r="E74" s="251"/>
      <c r="F74" s="251"/>
      <c r="G74" s="251"/>
      <c r="H74" s="251"/>
      <c r="I74" s="252" t="s">
        <v>778</v>
      </c>
      <c r="J74" s="253" t="s">
        <v>779</v>
      </c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</row>
    <row r="75" spans="1:39" x14ac:dyDescent="0.25">
      <c r="A75" s="255" t="s">
        <v>771</v>
      </c>
      <c r="B75" s="256">
        <v>416.95</v>
      </c>
      <c r="C75" s="256">
        <v>405.84</v>
      </c>
      <c r="D75" s="256">
        <v>120.08</v>
      </c>
      <c r="E75" s="256">
        <v>116.39</v>
      </c>
      <c r="F75" s="256">
        <v>126.72</v>
      </c>
      <c r="G75" s="256">
        <v>137.09</v>
      </c>
      <c r="H75" s="256">
        <v>141.12</v>
      </c>
      <c r="I75" s="257">
        <f>SUM(B75:H75)</f>
        <v>1464.19</v>
      </c>
      <c r="J75" s="821">
        <f>SUM(I75:I76)</f>
        <v>2001.29</v>
      </c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</row>
    <row r="76" spans="1:39" ht="15.75" thickBot="1" x14ac:dyDescent="0.3">
      <c r="A76" s="255" t="s">
        <v>768</v>
      </c>
      <c r="B76" s="256">
        <v>83.26</v>
      </c>
      <c r="C76" s="256">
        <v>112.17</v>
      </c>
      <c r="D76" s="256">
        <v>113.06</v>
      </c>
      <c r="E76" s="256">
        <v>78.150000000000006</v>
      </c>
      <c r="F76" s="256">
        <v>150.46</v>
      </c>
      <c r="G76" s="256"/>
      <c r="H76" s="256"/>
      <c r="I76" s="257">
        <f>SUM(B76:H76)</f>
        <v>537.1</v>
      </c>
      <c r="J76" s="821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</row>
    <row r="77" spans="1:39" x14ac:dyDescent="0.25">
      <c r="A77" s="814" t="s">
        <v>136</v>
      </c>
      <c r="B77" s="815"/>
      <c r="C77" s="815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2" t="s">
        <v>778</v>
      </c>
      <c r="S77" s="253" t="s">
        <v>779</v>
      </c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</row>
    <row r="78" spans="1:39" x14ac:dyDescent="0.25">
      <c r="A78" s="255" t="s">
        <v>771</v>
      </c>
      <c r="B78" s="256">
        <v>367.49</v>
      </c>
      <c r="C78" s="256">
        <v>363.64</v>
      </c>
      <c r="D78" s="256">
        <v>329.25</v>
      </c>
      <c r="E78" s="256">
        <v>257.27999999999997</v>
      </c>
      <c r="F78" s="256">
        <v>188.54</v>
      </c>
      <c r="G78" s="256">
        <v>110.53</v>
      </c>
      <c r="H78" s="256">
        <v>93.38</v>
      </c>
      <c r="I78" s="256">
        <v>61.78</v>
      </c>
      <c r="J78" s="256">
        <v>93.25</v>
      </c>
      <c r="K78" s="256">
        <v>61.47</v>
      </c>
      <c r="L78" s="256">
        <v>132.66</v>
      </c>
      <c r="M78" s="256">
        <v>154.12</v>
      </c>
      <c r="N78" s="256">
        <v>153.91</v>
      </c>
      <c r="O78" s="256">
        <v>109.35</v>
      </c>
      <c r="P78" s="256">
        <v>108.81</v>
      </c>
      <c r="Q78" s="256">
        <v>108.16</v>
      </c>
      <c r="R78" s="257">
        <f>SUM(B78:Q78)</f>
        <v>2693.6199999999994</v>
      </c>
      <c r="S78" s="821">
        <f>SUM(R78:R79)</f>
        <v>5037.8999999999996</v>
      </c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</row>
    <row r="79" spans="1:39" ht="15.75" thickBot="1" x14ac:dyDescent="0.3">
      <c r="A79" s="258" t="s">
        <v>768</v>
      </c>
      <c r="B79" s="259">
        <v>178.41</v>
      </c>
      <c r="C79" s="259">
        <v>272.52999999999997</v>
      </c>
      <c r="D79" s="259">
        <v>177.63</v>
      </c>
      <c r="E79" s="259">
        <v>651.22</v>
      </c>
      <c r="F79" s="259">
        <v>195.61</v>
      </c>
      <c r="G79" s="259">
        <v>473.57</v>
      </c>
      <c r="H79" s="259">
        <v>198.28</v>
      </c>
      <c r="I79" s="259">
        <v>197.03</v>
      </c>
      <c r="J79" s="259"/>
      <c r="K79" s="259"/>
      <c r="L79" s="259"/>
      <c r="M79" s="259"/>
      <c r="N79" s="259"/>
      <c r="O79" s="259"/>
      <c r="P79" s="259"/>
      <c r="Q79" s="259"/>
      <c r="R79" s="260">
        <f>SUM(B79:Q79)</f>
        <v>2344.2800000000002</v>
      </c>
      <c r="S79" s="822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</row>
    <row r="80" spans="1:39" x14ac:dyDescent="0.25">
      <c r="A80" s="814" t="s">
        <v>139</v>
      </c>
      <c r="B80" s="815"/>
      <c r="C80" s="815"/>
      <c r="D80" s="815"/>
      <c r="E80" s="251"/>
      <c r="F80" s="251"/>
      <c r="G80" s="251"/>
      <c r="H80" s="251"/>
      <c r="I80" s="251"/>
      <c r="J80" s="251"/>
      <c r="K80" s="251"/>
      <c r="L80" s="251"/>
      <c r="M80" s="251"/>
      <c r="O80" s="252" t="s">
        <v>778</v>
      </c>
      <c r="P80" s="253" t="s">
        <v>779</v>
      </c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</row>
    <row r="81" spans="1:39" x14ac:dyDescent="0.25">
      <c r="A81" s="255" t="s">
        <v>771</v>
      </c>
      <c r="B81" s="256">
        <v>69.95</v>
      </c>
      <c r="C81" s="256">
        <v>60.4</v>
      </c>
      <c r="D81" s="256">
        <v>42.54</v>
      </c>
      <c r="E81" s="256">
        <v>60.41</v>
      </c>
      <c r="F81" s="256">
        <v>42.8</v>
      </c>
      <c r="G81" s="256">
        <v>60.35</v>
      </c>
      <c r="H81" s="256">
        <v>42.98</v>
      </c>
      <c r="I81" s="185">
        <v>60.33</v>
      </c>
      <c r="J81" s="185">
        <v>43.38</v>
      </c>
      <c r="K81" s="256">
        <v>60.36</v>
      </c>
      <c r="L81" s="256">
        <v>43.57</v>
      </c>
      <c r="M81" s="256">
        <v>60.22</v>
      </c>
      <c r="N81" s="256">
        <v>60.37</v>
      </c>
      <c r="O81" s="257">
        <f>SUM(B81:N81)</f>
        <v>707.66000000000008</v>
      </c>
      <c r="P81" s="821">
        <f>SUM(O81:O82)</f>
        <v>1495.02</v>
      </c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</row>
    <row r="82" spans="1:39" ht="15.75" thickBot="1" x14ac:dyDescent="0.3">
      <c r="A82" s="255" t="s">
        <v>768</v>
      </c>
      <c r="B82" s="256">
        <v>297.60000000000002</v>
      </c>
      <c r="C82" s="256">
        <v>291.47000000000003</v>
      </c>
      <c r="D82" s="256">
        <v>198.29</v>
      </c>
      <c r="E82" s="256"/>
      <c r="F82" s="256"/>
      <c r="G82" s="256"/>
      <c r="H82" s="256"/>
      <c r="K82" s="256"/>
      <c r="L82" s="256"/>
      <c r="M82" s="256"/>
      <c r="N82" s="256"/>
      <c r="O82" s="257">
        <f>SUM(B82:D82)</f>
        <v>787.36</v>
      </c>
      <c r="P82" s="822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</row>
    <row r="83" spans="1:39" x14ac:dyDescent="0.25">
      <c r="A83" s="814" t="s">
        <v>142</v>
      </c>
      <c r="B83" s="815"/>
      <c r="C83" s="815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2" t="s">
        <v>778</v>
      </c>
      <c r="R83" s="253" t="s">
        <v>779</v>
      </c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</row>
    <row r="84" spans="1:39" x14ac:dyDescent="0.25">
      <c r="A84" s="255" t="s">
        <v>771</v>
      </c>
      <c r="B84" s="256">
        <v>325.88</v>
      </c>
      <c r="C84" s="256">
        <v>133.08000000000001</v>
      </c>
      <c r="D84" s="256">
        <v>280.56</v>
      </c>
      <c r="E84" s="256">
        <v>451.76</v>
      </c>
      <c r="F84" s="256">
        <v>47.38</v>
      </c>
      <c r="G84" s="256">
        <v>422.9</v>
      </c>
      <c r="H84" s="256">
        <v>93.77</v>
      </c>
      <c r="I84" s="256">
        <v>88.17</v>
      </c>
      <c r="J84" s="256">
        <v>69.010000000000005</v>
      </c>
      <c r="K84" s="256">
        <v>68.930000000000007</v>
      </c>
      <c r="L84" s="256"/>
      <c r="M84" s="256"/>
      <c r="N84" s="256"/>
      <c r="O84" s="256"/>
      <c r="P84" s="256"/>
      <c r="Q84" s="257">
        <f>SUM(B84:P84)</f>
        <v>1981.44</v>
      </c>
      <c r="R84" s="821">
        <f>SUM(Q84:Q85)</f>
        <v>3865.9699999999993</v>
      </c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</row>
    <row r="85" spans="1:39" ht="15.75" thickBot="1" x14ac:dyDescent="0.3">
      <c r="A85" s="258" t="s">
        <v>768</v>
      </c>
      <c r="B85" s="259">
        <v>168.55</v>
      </c>
      <c r="C85" s="259">
        <v>93.13</v>
      </c>
      <c r="D85" s="259">
        <v>94.01</v>
      </c>
      <c r="E85" s="259">
        <v>112.51</v>
      </c>
      <c r="F85" s="259">
        <v>132.13</v>
      </c>
      <c r="G85" s="259">
        <v>151.34</v>
      </c>
      <c r="H85" s="259">
        <v>150.44</v>
      </c>
      <c r="I85" s="259">
        <v>154.34</v>
      </c>
      <c r="J85" s="259">
        <v>93.12</v>
      </c>
      <c r="K85" s="259">
        <v>148.1</v>
      </c>
      <c r="L85" s="259">
        <v>178.28</v>
      </c>
      <c r="M85" s="259">
        <v>102.67</v>
      </c>
      <c r="N85" s="259">
        <v>102.55</v>
      </c>
      <c r="O85" s="259">
        <v>102.04</v>
      </c>
      <c r="P85" s="259">
        <v>101.32</v>
      </c>
      <c r="Q85" s="260">
        <f>SUM(B85:P85)</f>
        <v>1884.5299999999995</v>
      </c>
      <c r="R85" s="822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</row>
    <row r="86" spans="1:39" x14ac:dyDescent="0.25">
      <c r="A86" s="269" t="s">
        <v>145</v>
      </c>
      <c r="B86" s="252"/>
      <c r="C86" s="252"/>
      <c r="D86" s="252"/>
      <c r="E86" s="252" t="s">
        <v>778</v>
      </c>
      <c r="F86" s="253" t="s">
        <v>779</v>
      </c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</row>
    <row r="87" spans="1:39" ht="15.75" thickBot="1" x14ac:dyDescent="0.3">
      <c r="A87" s="258" t="s">
        <v>768</v>
      </c>
      <c r="B87" s="259">
        <v>401.57</v>
      </c>
      <c r="C87" s="259"/>
      <c r="D87" s="259"/>
      <c r="E87" s="257">
        <f>SUM(B87:D87)</f>
        <v>401.57</v>
      </c>
      <c r="F87" s="270">
        <f>E87</f>
        <v>401.57</v>
      </c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</row>
    <row r="88" spans="1:39" x14ac:dyDescent="0.25">
      <c r="A88" s="269" t="s">
        <v>148</v>
      </c>
      <c r="B88" s="252"/>
      <c r="C88" s="252"/>
      <c r="D88" s="251"/>
      <c r="E88" s="252" t="s">
        <v>778</v>
      </c>
      <c r="F88" s="253" t="s">
        <v>779</v>
      </c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</row>
    <row r="89" spans="1:39" ht="15.75" thickBot="1" x14ac:dyDescent="0.3">
      <c r="A89" s="255" t="s">
        <v>768</v>
      </c>
      <c r="B89" s="256">
        <v>180.3</v>
      </c>
      <c r="C89" s="256"/>
      <c r="D89" s="256"/>
      <c r="E89" s="257">
        <f>SUM(B89:D89)</f>
        <v>180.3</v>
      </c>
      <c r="F89" s="271">
        <f>E89</f>
        <v>180.3</v>
      </c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</row>
    <row r="90" spans="1:39" x14ac:dyDescent="0.25">
      <c r="A90" s="814" t="s">
        <v>151</v>
      </c>
      <c r="B90" s="815"/>
      <c r="C90" s="815"/>
      <c r="D90" s="251"/>
      <c r="E90" s="251"/>
      <c r="F90" s="251"/>
      <c r="G90" s="251"/>
      <c r="H90" s="251"/>
      <c r="I90" s="251"/>
      <c r="J90" s="251"/>
      <c r="K90" s="251"/>
      <c r="L90" s="251"/>
      <c r="M90" s="252" t="s">
        <v>778</v>
      </c>
      <c r="N90" s="253" t="s">
        <v>779</v>
      </c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</row>
    <row r="91" spans="1:39" x14ac:dyDescent="0.25">
      <c r="A91" s="255" t="s">
        <v>771</v>
      </c>
      <c r="B91" s="256">
        <v>280.8</v>
      </c>
      <c r="C91" s="256">
        <v>347.5</v>
      </c>
      <c r="D91" s="256">
        <v>456.7</v>
      </c>
      <c r="E91" s="256">
        <v>623.84</v>
      </c>
      <c r="F91" s="256">
        <v>706.42</v>
      </c>
      <c r="G91" s="256">
        <v>686.05</v>
      </c>
      <c r="H91" s="256">
        <v>655.65</v>
      </c>
      <c r="I91" s="256">
        <v>569.21</v>
      </c>
      <c r="J91" s="256">
        <v>345.48</v>
      </c>
      <c r="K91" s="256">
        <v>300.23</v>
      </c>
      <c r="L91" s="256">
        <v>303.13</v>
      </c>
      <c r="M91" s="257">
        <f>SUM(B91:L91)</f>
        <v>5275.0099999999993</v>
      </c>
      <c r="N91" s="821">
        <f>SUM(M91:M93)</f>
        <v>9195.1799999999985</v>
      </c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4"/>
      <c r="AK91" s="254"/>
      <c r="AL91" s="254"/>
      <c r="AM91" s="254"/>
    </row>
    <row r="92" spans="1:39" x14ac:dyDescent="0.25">
      <c r="A92" s="255" t="s">
        <v>768</v>
      </c>
      <c r="B92" s="256">
        <v>131.91999999999999</v>
      </c>
      <c r="C92" s="256">
        <v>284.24</v>
      </c>
      <c r="D92" s="256">
        <v>542.44000000000005</v>
      </c>
      <c r="E92" s="256">
        <v>296.56</v>
      </c>
      <c r="F92" s="256">
        <v>578.95000000000005</v>
      </c>
      <c r="G92" s="256">
        <v>122.42</v>
      </c>
      <c r="H92" s="256">
        <v>439.92</v>
      </c>
      <c r="I92" s="256"/>
      <c r="J92" s="256"/>
      <c r="K92" s="256"/>
      <c r="L92" s="256"/>
      <c r="M92" s="257">
        <f>SUM(B92:L92)</f>
        <v>2396.4500000000003</v>
      </c>
      <c r="N92" s="821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</row>
    <row r="93" spans="1:39" ht="15.75" thickBot="1" x14ac:dyDescent="0.3">
      <c r="A93" s="263" t="s">
        <v>775</v>
      </c>
      <c r="B93" s="259">
        <v>387.68</v>
      </c>
      <c r="C93" s="259">
        <v>467.6</v>
      </c>
      <c r="D93" s="259">
        <v>108.26</v>
      </c>
      <c r="E93" s="259">
        <v>299.8</v>
      </c>
      <c r="F93" s="259">
        <v>260.38</v>
      </c>
      <c r="G93" s="259"/>
      <c r="H93" s="259"/>
      <c r="I93" s="259"/>
      <c r="J93" s="259"/>
      <c r="K93" s="259"/>
      <c r="L93" s="259"/>
      <c r="M93" s="260">
        <f>SUM(B93:L93)</f>
        <v>1523.7199999999998</v>
      </c>
      <c r="N93" s="822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</row>
    <row r="94" spans="1:39" x14ac:dyDescent="0.25">
      <c r="A94" s="269" t="s">
        <v>154</v>
      </c>
      <c r="B94" s="252"/>
      <c r="C94" s="252"/>
      <c r="D94" s="252"/>
      <c r="E94" s="251"/>
      <c r="F94" s="252" t="s">
        <v>778</v>
      </c>
      <c r="G94" s="253" t="s">
        <v>779</v>
      </c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</row>
    <row r="95" spans="1:39" ht="15.75" thickBot="1" x14ac:dyDescent="0.3">
      <c r="A95" s="263" t="s">
        <v>775</v>
      </c>
      <c r="B95" s="259">
        <v>86.44</v>
      </c>
      <c r="C95" s="259"/>
      <c r="D95" s="259"/>
      <c r="E95" s="259"/>
      <c r="F95" s="260">
        <f>SUM(B95:E95)</f>
        <v>86.44</v>
      </c>
      <c r="G95" s="270">
        <f>F95</f>
        <v>86.44</v>
      </c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</row>
    <row r="96" spans="1:39" x14ac:dyDescent="0.25">
      <c r="A96" s="814" t="s">
        <v>157</v>
      </c>
      <c r="B96" s="815"/>
      <c r="C96" s="815"/>
      <c r="D96" s="815"/>
      <c r="E96" s="252" t="s">
        <v>778</v>
      </c>
      <c r="F96" s="253" t="s">
        <v>779</v>
      </c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</row>
    <row r="97" spans="1:39" x14ac:dyDescent="0.25">
      <c r="A97" s="255" t="s">
        <v>771</v>
      </c>
      <c r="B97" s="256">
        <v>173.21</v>
      </c>
      <c r="C97" s="256"/>
      <c r="D97" s="256"/>
      <c r="E97" s="257">
        <f>SUM(B97:D97)</f>
        <v>173.21</v>
      </c>
      <c r="F97" s="821">
        <f>SUM(E97:E98)</f>
        <v>622.24</v>
      </c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</row>
    <row r="98" spans="1:39" ht="15.75" thickBot="1" x14ac:dyDescent="0.3">
      <c r="A98" s="255" t="s">
        <v>768</v>
      </c>
      <c r="B98" s="256">
        <v>233.54</v>
      </c>
      <c r="C98" s="256">
        <v>215.49</v>
      </c>
      <c r="D98" s="256"/>
      <c r="E98" s="257">
        <f>SUM(B98:D98)</f>
        <v>449.03</v>
      </c>
      <c r="F98" s="821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</row>
    <row r="99" spans="1:39" x14ac:dyDescent="0.25">
      <c r="A99" s="814" t="s">
        <v>163</v>
      </c>
      <c r="B99" s="815"/>
      <c r="C99" s="815"/>
      <c r="D99" s="815"/>
      <c r="E99" s="251"/>
      <c r="F99" s="251"/>
      <c r="G99" s="251"/>
      <c r="H99" s="252" t="s">
        <v>778</v>
      </c>
      <c r="I99" s="253" t="s">
        <v>779</v>
      </c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</row>
    <row r="100" spans="1:39" x14ac:dyDescent="0.25">
      <c r="A100" s="255" t="s">
        <v>771</v>
      </c>
      <c r="B100" s="256">
        <v>164.13</v>
      </c>
      <c r="C100" s="256">
        <v>214.87</v>
      </c>
      <c r="D100" s="256">
        <v>74.39</v>
      </c>
      <c r="E100" s="256">
        <v>74.55</v>
      </c>
      <c r="F100" s="256">
        <v>128.54</v>
      </c>
      <c r="G100" s="256"/>
      <c r="H100" s="257">
        <f>SUM(B100:G100)</f>
        <v>656.4799999999999</v>
      </c>
      <c r="I100" s="821">
        <f>SUM(H100:H101)</f>
        <v>1415.0299999999997</v>
      </c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</row>
    <row r="101" spans="1:39" ht="15.75" thickBot="1" x14ac:dyDescent="0.3">
      <c r="A101" s="258" t="s">
        <v>768</v>
      </c>
      <c r="B101" s="259">
        <v>204.57</v>
      </c>
      <c r="C101" s="259">
        <v>183.45</v>
      </c>
      <c r="D101" s="259">
        <v>140.59</v>
      </c>
      <c r="E101" s="259">
        <v>36.75</v>
      </c>
      <c r="F101" s="259">
        <v>37.17</v>
      </c>
      <c r="G101" s="259">
        <v>156.02000000000001</v>
      </c>
      <c r="H101" s="272">
        <f>SUM(B101:G101)</f>
        <v>758.55</v>
      </c>
      <c r="I101" s="82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</row>
    <row r="102" spans="1:39" x14ac:dyDescent="0.25">
      <c r="A102" s="273" t="s">
        <v>165</v>
      </c>
      <c r="B102" s="274"/>
      <c r="C102" s="274"/>
      <c r="D102" s="274" t="s">
        <v>778</v>
      </c>
      <c r="E102" s="175" t="s">
        <v>779</v>
      </c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</row>
    <row r="103" spans="1:39" x14ac:dyDescent="0.25">
      <c r="A103" s="255" t="s">
        <v>771</v>
      </c>
      <c r="B103" s="262">
        <v>101.99</v>
      </c>
      <c r="C103" s="256"/>
      <c r="D103" s="257">
        <f>SUM(B103:C103)</f>
        <v>101.99</v>
      </c>
      <c r="E103" s="821">
        <f>SUM(D103:D104)</f>
        <v>292.98</v>
      </c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</row>
    <row r="104" spans="1:39" ht="15.75" thickBot="1" x14ac:dyDescent="0.3">
      <c r="A104" s="258" t="s">
        <v>768</v>
      </c>
      <c r="B104" s="264">
        <v>190.99</v>
      </c>
      <c r="C104" s="259"/>
      <c r="D104" s="257">
        <f>SUM(B104:C104)</f>
        <v>190.99</v>
      </c>
      <c r="E104" s="822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</row>
    <row r="105" spans="1:39" x14ac:dyDescent="0.25">
      <c r="A105" s="269" t="s">
        <v>167</v>
      </c>
      <c r="B105" s="252"/>
      <c r="C105" s="252"/>
      <c r="D105" s="252"/>
      <c r="E105" s="252" t="s">
        <v>778</v>
      </c>
      <c r="F105" s="253" t="s">
        <v>779</v>
      </c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  <c r="AD105" s="254"/>
      <c r="AE105" s="254"/>
      <c r="AF105" s="254"/>
      <c r="AG105" s="254"/>
      <c r="AH105" s="254"/>
      <c r="AI105" s="254"/>
      <c r="AJ105" s="254"/>
      <c r="AK105" s="254"/>
      <c r="AL105" s="254"/>
      <c r="AM105" s="254"/>
    </row>
    <row r="106" spans="1:39" x14ac:dyDescent="0.25">
      <c r="A106" s="255" t="s">
        <v>771</v>
      </c>
      <c r="B106" s="262">
        <v>150.38</v>
      </c>
      <c r="C106" s="256"/>
      <c r="D106" s="256"/>
      <c r="E106" s="257">
        <f>SUM(B106:D106)</f>
        <v>150.38</v>
      </c>
      <c r="F106" s="821">
        <f>SUM(E106:E107)</f>
        <v>364.08</v>
      </c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4"/>
      <c r="AD106" s="254"/>
      <c r="AE106" s="254"/>
      <c r="AF106" s="254"/>
      <c r="AG106" s="254"/>
      <c r="AH106" s="254"/>
      <c r="AI106" s="254"/>
      <c r="AJ106" s="254"/>
      <c r="AK106" s="254"/>
      <c r="AL106" s="254"/>
      <c r="AM106" s="254"/>
    </row>
    <row r="107" spans="1:39" ht="15.75" thickBot="1" x14ac:dyDescent="0.3">
      <c r="A107" s="258" t="s">
        <v>768</v>
      </c>
      <c r="B107" s="259">
        <v>114.81</v>
      </c>
      <c r="C107" s="259">
        <v>98.89</v>
      </c>
      <c r="D107" s="259"/>
      <c r="E107" s="260">
        <f>SUM(B107:D107)</f>
        <v>213.7</v>
      </c>
      <c r="F107" s="822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254"/>
      <c r="AM107" s="254"/>
    </row>
    <row r="108" spans="1:39" x14ac:dyDescent="0.25">
      <c r="A108" s="814" t="s">
        <v>169</v>
      </c>
      <c r="B108" s="815"/>
      <c r="C108" s="815"/>
      <c r="D108" s="815"/>
      <c r="E108" s="252" t="s">
        <v>778</v>
      </c>
      <c r="F108" s="253" t="s">
        <v>779</v>
      </c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</row>
    <row r="109" spans="1:39" x14ac:dyDescent="0.25">
      <c r="A109" s="255" t="s">
        <v>771</v>
      </c>
      <c r="B109" s="262">
        <v>91.27</v>
      </c>
      <c r="C109" s="256"/>
      <c r="D109" s="256"/>
      <c r="E109" s="257">
        <f>SUM(B109:D109)</f>
        <v>91.27</v>
      </c>
      <c r="F109" s="821">
        <f>SUM(E109:E110)</f>
        <v>285.32</v>
      </c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</row>
    <row r="110" spans="1:39" ht="15.75" thickBot="1" x14ac:dyDescent="0.3">
      <c r="A110" s="258" t="s">
        <v>768</v>
      </c>
      <c r="B110" s="264">
        <v>194.05</v>
      </c>
      <c r="C110" s="259"/>
      <c r="D110" s="259"/>
      <c r="E110" s="257">
        <f>SUM(B110:D110)</f>
        <v>194.05</v>
      </c>
      <c r="F110" s="822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4"/>
      <c r="AD110" s="254"/>
      <c r="AE110" s="254"/>
      <c r="AF110" s="254"/>
      <c r="AG110" s="254"/>
      <c r="AH110" s="254"/>
      <c r="AI110" s="254"/>
      <c r="AJ110" s="254"/>
      <c r="AK110" s="254"/>
      <c r="AL110" s="254"/>
      <c r="AM110" s="254"/>
    </row>
    <row r="111" spans="1:39" x14ac:dyDescent="0.25">
      <c r="A111" s="814" t="s">
        <v>171</v>
      </c>
      <c r="B111" s="815"/>
      <c r="C111" s="815"/>
      <c r="D111" s="815"/>
      <c r="E111" s="252" t="s">
        <v>778</v>
      </c>
      <c r="F111" s="253" t="s">
        <v>779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  <c r="AL111" s="254"/>
      <c r="AM111" s="254"/>
    </row>
    <row r="112" spans="1:39" x14ac:dyDescent="0.25">
      <c r="A112" s="255" t="s">
        <v>771</v>
      </c>
      <c r="B112" s="256">
        <v>106.47</v>
      </c>
      <c r="C112" s="256">
        <v>107.28</v>
      </c>
      <c r="D112" s="256"/>
      <c r="E112" s="257">
        <f>SUM(B112:D112)</f>
        <v>213.75</v>
      </c>
      <c r="F112" s="821">
        <f>SUM(E112:E113)</f>
        <v>491.87</v>
      </c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  <c r="V112" s="254"/>
      <c r="W112" s="254"/>
      <c r="X112" s="254"/>
      <c r="Y112" s="254"/>
      <c r="Z112" s="254"/>
      <c r="AA112" s="254"/>
      <c r="AB112" s="254"/>
      <c r="AC112" s="254"/>
      <c r="AD112" s="254"/>
      <c r="AE112" s="254"/>
      <c r="AF112" s="254"/>
      <c r="AG112" s="254"/>
      <c r="AH112" s="254"/>
      <c r="AI112" s="254"/>
      <c r="AJ112" s="254"/>
      <c r="AK112" s="254"/>
      <c r="AL112" s="254"/>
      <c r="AM112" s="254"/>
    </row>
    <row r="113" spans="1:39" ht="15.75" thickBot="1" x14ac:dyDescent="0.3">
      <c r="A113" s="258" t="s">
        <v>768</v>
      </c>
      <c r="B113" s="259">
        <v>89.35</v>
      </c>
      <c r="C113" s="259">
        <v>188.77</v>
      </c>
      <c r="D113" s="259"/>
      <c r="E113" s="260">
        <f>SUM(B113:D113)</f>
        <v>278.12</v>
      </c>
      <c r="F113" s="822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  <c r="AA113" s="254"/>
      <c r="AB113" s="254"/>
      <c r="AC113" s="254"/>
      <c r="AD113" s="254"/>
      <c r="AE113" s="254"/>
      <c r="AF113" s="254"/>
      <c r="AG113" s="254"/>
      <c r="AH113" s="254"/>
      <c r="AI113" s="254"/>
      <c r="AJ113" s="254"/>
      <c r="AK113" s="254"/>
      <c r="AL113" s="254"/>
      <c r="AM113" s="254"/>
    </row>
    <row r="114" spans="1:39" x14ac:dyDescent="0.25">
      <c r="A114" s="814" t="s">
        <v>173</v>
      </c>
      <c r="B114" s="815"/>
      <c r="C114" s="815"/>
      <c r="D114" s="815"/>
      <c r="E114" s="252" t="s">
        <v>778</v>
      </c>
      <c r="F114" s="253" t="s">
        <v>779</v>
      </c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4"/>
      <c r="AD114" s="254"/>
      <c r="AE114" s="254"/>
      <c r="AF114" s="254"/>
      <c r="AG114" s="254"/>
      <c r="AH114" s="254"/>
      <c r="AI114" s="254"/>
      <c r="AJ114" s="254"/>
      <c r="AK114" s="254"/>
      <c r="AL114" s="254"/>
      <c r="AM114" s="254"/>
    </row>
    <row r="115" spans="1:39" x14ac:dyDescent="0.25">
      <c r="A115" s="255" t="s">
        <v>771</v>
      </c>
      <c r="B115" s="256">
        <v>191.5</v>
      </c>
      <c r="C115" s="256">
        <v>291.41000000000003</v>
      </c>
      <c r="D115" s="256">
        <v>114.49</v>
      </c>
      <c r="E115" s="257">
        <f>SUM(B115:D115)</f>
        <v>597.4</v>
      </c>
      <c r="F115" s="821">
        <f>SUM(E115:E116)</f>
        <v>988.3599999999999</v>
      </c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</row>
    <row r="116" spans="1:39" ht="15.75" thickBot="1" x14ac:dyDescent="0.3">
      <c r="A116" s="258" t="s">
        <v>768</v>
      </c>
      <c r="B116" s="259">
        <v>139.76</v>
      </c>
      <c r="C116" s="259">
        <v>140.29</v>
      </c>
      <c r="D116" s="259">
        <v>110.91</v>
      </c>
      <c r="E116" s="260">
        <f>SUM(B116:D116)</f>
        <v>390.95999999999992</v>
      </c>
      <c r="F116" s="822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4"/>
      <c r="AK116" s="254"/>
      <c r="AL116" s="254"/>
      <c r="AM116" s="254"/>
    </row>
    <row r="117" spans="1:39" x14ac:dyDescent="0.25">
      <c r="A117" s="814" t="s">
        <v>175</v>
      </c>
      <c r="B117" s="815"/>
      <c r="C117" s="815"/>
      <c r="D117" s="815"/>
      <c r="E117" s="252" t="s">
        <v>778</v>
      </c>
      <c r="F117" s="253" t="s">
        <v>779</v>
      </c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</row>
    <row r="118" spans="1:39" x14ac:dyDescent="0.25">
      <c r="A118" s="255" t="s">
        <v>771</v>
      </c>
      <c r="B118" s="256">
        <v>109.31</v>
      </c>
      <c r="C118" s="256">
        <v>108.07</v>
      </c>
      <c r="D118" s="256"/>
      <c r="E118" s="257">
        <f>SUM(B118:D118)</f>
        <v>217.38</v>
      </c>
      <c r="F118" s="821">
        <f>SUM(E118:E119)</f>
        <v>372.91999999999996</v>
      </c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</row>
    <row r="119" spans="1:39" ht="15.75" thickBot="1" x14ac:dyDescent="0.3">
      <c r="A119" s="258" t="s">
        <v>768</v>
      </c>
      <c r="B119" s="259">
        <v>80.97</v>
      </c>
      <c r="C119" s="259">
        <v>74.569999999999993</v>
      </c>
      <c r="D119" s="259"/>
      <c r="E119" s="260">
        <f>SUM(B119:D119)</f>
        <v>155.54</v>
      </c>
      <c r="F119" s="822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</row>
    <row r="120" spans="1:39" x14ac:dyDescent="0.25">
      <c r="A120" s="814" t="s">
        <v>177</v>
      </c>
      <c r="B120" s="815"/>
      <c r="C120" s="815"/>
      <c r="D120" s="815"/>
      <c r="E120" s="252" t="s">
        <v>778</v>
      </c>
      <c r="F120" s="253" t="s">
        <v>779</v>
      </c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  <c r="AA120" s="254"/>
      <c r="AB120" s="254"/>
      <c r="AC120" s="254"/>
      <c r="AD120" s="254"/>
      <c r="AE120" s="254"/>
      <c r="AF120" s="254"/>
      <c r="AG120" s="254"/>
      <c r="AH120" s="254"/>
      <c r="AI120" s="254"/>
      <c r="AJ120" s="254"/>
      <c r="AK120" s="254"/>
      <c r="AL120" s="254"/>
      <c r="AM120" s="254"/>
    </row>
    <row r="121" spans="1:39" x14ac:dyDescent="0.25">
      <c r="A121" s="255" t="s">
        <v>771</v>
      </c>
      <c r="B121" s="262">
        <v>263.79000000000002</v>
      </c>
      <c r="C121" s="256"/>
      <c r="D121" s="256"/>
      <c r="E121" s="257">
        <f>SUM(B121:D121)</f>
        <v>263.79000000000002</v>
      </c>
      <c r="F121" s="821">
        <f>SUM(E121:E122)</f>
        <v>524.52</v>
      </c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</row>
    <row r="122" spans="1:39" ht="15.75" thickBot="1" x14ac:dyDescent="0.3">
      <c r="A122" s="255" t="s">
        <v>768</v>
      </c>
      <c r="B122" s="256">
        <v>129.22999999999999</v>
      </c>
      <c r="C122" s="256">
        <v>65.5</v>
      </c>
      <c r="D122" s="256">
        <v>66</v>
      </c>
      <c r="E122" s="257">
        <f>SUM(B122:D122)</f>
        <v>260.73</v>
      </c>
      <c r="F122" s="821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  <c r="AC122" s="254"/>
      <c r="AD122" s="254"/>
      <c r="AE122" s="254"/>
      <c r="AF122" s="254"/>
      <c r="AG122" s="254"/>
      <c r="AH122" s="254"/>
      <c r="AI122" s="254"/>
      <c r="AJ122" s="254"/>
      <c r="AK122" s="254"/>
      <c r="AL122" s="254"/>
      <c r="AM122" s="254"/>
    </row>
    <row r="123" spans="1:39" x14ac:dyDescent="0.25">
      <c r="A123" s="814" t="s">
        <v>182</v>
      </c>
      <c r="B123" s="815"/>
      <c r="C123" s="815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2" t="s">
        <v>778</v>
      </c>
      <c r="AM123" s="253" t="s">
        <v>779</v>
      </c>
    </row>
    <row r="124" spans="1:39" x14ac:dyDescent="0.25">
      <c r="A124" s="255" t="s">
        <v>771</v>
      </c>
      <c r="B124" s="256">
        <v>196.55</v>
      </c>
      <c r="C124" s="256">
        <v>209.55</v>
      </c>
      <c r="D124" s="256">
        <v>109.13</v>
      </c>
      <c r="E124" s="256">
        <v>75.59</v>
      </c>
      <c r="F124" s="256">
        <v>89.56</v>
      </c>
      <c r="G124" s="256">
        <v>55.88</v>
      </c>
      <c r="H124" s="256">
        <v>100.16</v>
      </c>
      <c r="I124" s="256">
        <v>111.06</v>
      </c>
      <c r="J124" s="256">
        <v>66.88</v>
      </c>
      <c r="K124" s="256">
        <v>101.9</v>
      </c>
      <c r="L124" s="256">
        <v>67.52</v>
      </c>
      <c r="M124" s="256">
        <v>102.53</v>
      </c>
      <c r="N124" s="256">
        <v>56.27</v>
      </c>
      <c r="O124" s="256">
        <v>112.35</v>
      </c>
      <c r="P124" s="256">
        <v>76.849999999999994</v>
      </c>
      <c r="Q124" s="256">
        <v>113.49</v>
      </c>
      <c r="R124" s="256">
        <v>549.71</v>
      </c>
      <c r="S124" s="256">
        <v>77.010000000000005</v>
      </c>
      <c r="T124" s="256">
        <v>77</v>
      </c>
      <c r="U124" s="256">
        <v>77.19</v>
      </c>
      <c r="V124" s="256">
        <v>78.16</v>
      </c>
      <c r="W124" s="256">
        <v>127.75</v>
      </c>
      <c r="X124" s="256">
        <v>76.28</v>
      </c>
      <c r="Y124" s="256">
        <v>76.23</v>
      </c>
      <c r="Z124" s="256">
        <v>110.18</v>
      </c>
      <c r="AA124" s="256">
        <v>76.540000000000006</v>
      </c>
      <c r="AB124" s="256">
        <v>82.73</v>
      </c>
      <c r="AC124" s="256">
        <v>82.71</v>
      </c>
      <c r="AD124" s="256">
        <v>82.83</v>
      </c>
      <c r="AE124" s="256">
        <v>83.01</v>
      </c>
      <c r="AF124" s="256">
        <v>417.36</v>
      </c>
      <c r="AG124" s="256">
        <v>262.14</v>
      </c>
      <c r="AH124" s="256">
        <v>97.52</v>
      </c>
      <c r="AI124" s="256">
        <v>27.78</v>
      </c>
      <c r="AJ124" s="256">
        <v>25.85</v>
      </c>
      <c r="AK124" s="256">
        <v>102.37</v>
      </c>
      <c r="AL124" s="257">
        <f>SUM(B124:AK124)</f>
        <v>4235.62</v>
      </c>
      <c r="AM124" s="821">
        <f>SUM(AL124:AL125)</f>
        <v>7634.2199999999993</v>
      </c>
    </row>
    <row r="125" spans="1:39" ht="15.75" thickBot="1" x14ac:dyDescent="0.3">
      <c r="A125" s="258" t="s">
        <v>768</v>
      </c>
      <c r="B125" s="259">
        <v>149.86000000000001</v>
      </c>
      <c r="C125" s="259">
        <v>42.68</v>
      </c>
      <c r="D125" s="259">
        <v>42.6</v>
      </c>
      <c r="E125" s="259">
        <v>510.22</v>
      </c>
      <c r="F125" s="259">
        <v>511.91</v>
      </c>
      <c r="G125" s="259">
        <v>103.44</v>
      </c>
      <c r="H125" s="259">
        <v>100.5</v>
      </c>
      <c r="I125" s="259">
        <v>130.35</v>
      </c>
      <c r="J125" s="259">
        <v>172.32</v>
      </c>
      <c r="K125" s="259">
        <v>172.18</v>
      </c>
      <c r="L125" s="259">
        <v>172.16</v>
      </c>
      <c r="M125" s="259">
        <v>171.72</v>
      </c>
      <c r="N125" s="259">
        <v>183.72</v>
      </c>
      <c r="O125" s="259">
        <v>177.83</v>
      </c>
      <c r="P125" s="259">
        <v>177.83</v>
      </c>
      <c r="Q125" s="259">
        <v>84.66</v>
      </c>
      <c r="R125" s="259">
        <v>84.36</v>
      </c>
      <c r="S125" s="259">
        <v>151.41</v>
      </c>
      <c r="T125" s="259">
        <v>190.83</v>
      </c>
      <c r="U125" s="259">
        <v>68.02</v>
      </c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F125" s="259"/>
      <c r="AG125" s="259"/>
      <c r="AH125" s="259"/>
      <c r="AI125" s="259"/>
      <c r="AJ125" s="259"/>
      <c r="AK125" s="259"/>
      <c r="AL125" s="260">
        <f>SUM(B125:AK125)</f>
        <v>3398.599999999999</v>
      </c>
      <c r="AM125" s="822"/>
    </row>
    <row r="126" spans="1:39" x14ac:dyDescent="0.25">
      <c r="A126" s="814" t="s">
        <v>183</v>
      </c>
      <c r="B126" s="815"/>
      <c r="C126" s="815"/>
      <c r="D126" s="251"/>
      <c r="E126" s="251"/>
      <c r="F126" s="251"/>
      <c r="G126" s="251"/>
      <c r="H126" s="251"/>
      <c r="I126" s="251"/>
      <c r="J126" s="251"/>
      <c r="K126" s="251"/>
      <c r="L126" s="251"/>
      <c r="M126" s="252" t="s">
        <v>778</v>
      </c>
      <c r="N126" s="253" t="s">
        <v>779</v>
      </c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  <c r="AA126" s="254"/>
      <c r="AB126" s="254"/>
      <c r="AC126" s="254"/>
      <c r="AD126" s="254"/>
      <c r="AE126" s="254"/>
      <c r="AF126" s="254"/>
      <c r="AG126" s="254"/>
      <c r="AH126" s="254"/>
      <c r="AI126" s="254"/>
      <c r="AJ126" s="254"/>
      <c r="AK126" s="254"/>
      <c r="AL126" s="254"/>
      <c r="AM126" s="254"/>
    </row>
    <row r="127" spans="1:39" x14ac:dyDescent="0.25">
      <c r="A127" s="255" t="s">
        <v>771</v>
      </c>
      <c r="B127" s="256">
        <v>114.39</v>
      </c>
      <c r="C127" s="256">
        <v>414.5</v>
      </c>
      <c r="D127" s="256">
        <v>414.55</v>
      </c>
      <c r="E127" s="256">
        <v>424.94</v>
      </c>
      <c r="F127" s="256">
        <v>230.82</v>
      </c>
      <c r="G127" s="256">
        <v>101.5</v>
      </c>
      <c r="H127" s="256">
        <v>438.54</v>
      </c>
      <c r="I127" s="256"/>
      <c r="J127" s="256"/>
      <c r="K127" s="256"/>
      <c r="L127" s="256"/>
      <c r="M127" s="257">
        <f>SUM(B127:L127)</f>
        <v>2139.2400000000002</v>
      </c>
      <c r="N127" s="821">
        <f>SUM(M127:M128)</f>
        <v>3866.76</v>
      </c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4"/>
      <c r="AL127" s="254"/>
      <c r="AM127" s="254"/>
    </row>
    <row r="128" spans="1:39" ht="15.75" thickBot="1" x14ac:dyDescent="0.3">
      <c r="A128" s="258" t="s">
        <v>768</v>
      </c>
      <c r="B128" s="259">
        <v>305.64</v>
      </c>
      <c r="C128" s="259">
        <v>142.61000000000001</v>
      </c>
      <c r="D128" s="259">
        <v>217.06</v>
      </c>
      <c r="E128" s="259">
        <v>71.33</v>
      </c>
      <c r="F128" s="259">
        <v>245.65</v>
      </c>
      <c r="G128" s="259">
        <v>245.07</v>
      </c>
      <c r="H128" s="259">
        <v>70.260000000000005</v>
      </c>
      <c r="I128" s="259">
        <v>73.459999999999994</v>
      </c>
      <c r="J128" s="259">
        <v>66.150000000000006</v>
      </c>
      <c r="K128" s="259">
        <v>80.400000000000006</v>
      </c>
      <c r="L128" s="259">
        <v>209.89</v>
      </c>
      <c r="M128" s="260">
        <f>SUM(B128:L128)</f>
        <v>1727.52</v>
      </c>
      <c r="N128" s="822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</row>
    <row r="129" spans="1:39" x14ac:dyDescent="0.25">
      <c r="A129" s="814" t="s">
        <v>185</v>
      </c>
      <c r="B129" s="815"/>
      <c r="C129" s="815"/>
      <c r="D129" s="815"/>
      <c r="E129" s="815"/>
      <c r="F129" s="815"/>
      <c r="G129" s="815"/>
      <c r="H129" s="815"/>
      <c r="I129" s="815"/>
      <c r="J129" s="251"/>
      <c r="K129" s="251"/>
      <c r="L129" s="251"/>
      <c r="M129" s="252" t="s">
        <v>778</v>
      </c>
      <c r="N129" s="253" t="s">
        <v>779</v>
      </c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</row>
    <row r="130" spans="1:39" x14ac:dyDescent="0.25">
      <c r="A130" s="255" t="s">
        <v>771</v>
      </c>
      <c r="B130" s="256">
        <v>117.15</v>
      </c>
      <c r="C130" s="256">
        <v>132.97999999999999</v>
      </c>
      <c r="D130" s="256">
        <v>147.91</v>
      </c>
      <c r="E130" s="256">
        <v>162.87</v>
      </c>
      <c r="F130" s="256">
        <v>271.33</v>
      </c>
      <c r="G130" s="256">
        <v>365.89</v>
      </c>
      <c r="H130" s="256">
        <v>360</v>
      </c>
      <c r="I130" s="256">
        <v>354.09</v>
      </c>
      <c r="J130" s="256">
        <v>348.16</v>
      </c>
      <c r="K130" s="256">
        <v>342.26</v>
      </c>
      <c r="L130" s="256">
        <v>336.07</v>
      </c>
      <c r="M130" s="257">
        <f>SUM(B130:L130)</f>
        <v>2938.7100000000005</v>
      </c>
      <c r="N130" s="821">
        <f>SUM(M130:M132)</f>
        <v>3901.0600000000004</v>
      </c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</row>
    <row r="131" spans="1:39" x14ac:dyDescent="0.25">
      <c r="A131" s="255" t="s">
        <v>768</v>
      </c>
      <c r="B131" s="256">
        <v>230.2</v>
      </c>
      <c r="C131" s="256">
        <v>153.41999999999999</v>
      </c>
      <c r="D131" s="256">
        <v>194.18</v>
      </c>
      <c r="E131" s="256">
        <v>197.79</v>
      </c>
      <c r="F131" s="256"/>
      <c r="G131" s="256"/>
      <c r="H131" s="256"/>
      <c r="I131" s="256"/>
      <c r="J131" s="256"/>
      <c r="K131" s="256"/>
      <c r="L131" s="256"/>
      <c r="M131" s="257">
        <f>SUM(B131:L131)</f>
        <v>775.58999999999992</v>
      </c>
      <c r="N131" s="821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254"/>
      <c r="AG131" s="254"/>
      <c r="AH131" s="254"/>
      <c r="AI131" s="254"/>
      <c r="AJ131" s="254"/>
      <c r="AK131" s="254"/>
      <c r="AL131" s="254"/>
      <c r="AM131" s="254"/>
    </row>
    <row r="132" spans="1:39" ht="15.75" thickBot="1" x14ac:dyDescent="0.3">
      <c r="A132" s="263" t="s">
        <v>789</v>
      </c>
      <c r="B132" s="264">
        <v>186.76</v>
      </c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7">
        <f>SUM(B132:L132)</f>
        <v>186.76</v>
      </c>
      <c r="N132" s="822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  <c r="AA132" s="254"/>
      <c r="AB132" s="254"/>
      <c r="AC132" s="254"/>
      <c r="AD132" s="254"/>
      <c r="AE132" s="254"/>
      <c r="AF132" s="254"/>
      <c r="AG132" s="254"/>
      <c r="AH132" s="254"/>
      <c r="AI132" s="254"/>
      <c r="AJ132" s="254"/>
      <c r="AK132" s="254"/>
      <c r="AL132" s="254"/>
      <c r="AM132" s="254"/>
    </row>
    <row r="133" spans="1:39" x14ac:dyDescent="0.25">
      <c r="A133" s="814" t="s">
        <v>790</v>
      </c>
      <c r="B133" s="815"/>
      <c r="C133" s="815"/>
      <c r="D133" s="251"/>
      <c r="E133" s="251"/>
      <c r="F133" s="251"/>
      <c r="G133" s="251"/>
      <c r="H133" s="251"/>
      <c r="I133" s="251"/>
      <c r="J133" s="251"/>
      <c r="K133" s="251"/>
      <c r="L133" s="251"/>
      <c r="M133" s="251"/>
      <c r="N133" s="252" t="s">
        <v>778</v>
      </c>
      <c r="O133" s="253" t="s">
        <v>779</v>
      </c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</row>
    <row r="134" spans="1:39" x14ac:dyDescent="0.25">
      <c r="A134" s="255" t="s">
        <v>771</v>
      </c>
      <c r="B134" s="256">
        <v>277.10000000000002</v>
      </c>
      <c r="C134" s="256">
        <v>42.41</v>
      </c>
      <c r="D134" s="256">
        <v>32.42</v>
      </c>
      <c r="E134" s="256">
        <v>42.01</v>
      </c>
      <c r="F134" s="256">
        <v>21.73</v>
      </c>
      <c r="G134" s="256">
        <v>36.6</v>
      </c>
      <c r="H134" s="256">
        <v>44.55</v>
      </c>
      <c r="I134" s="256">
        <v>39.869999999999997</v>
      </c>
      <c r="J134" s="256">
        <v>50.25</v>
      </c>
      <c r="K134" s="256">
        <v>42.16</v>
      </c>
      <c r="L134" s="256">
        <v>39.869999999999997</v>
      </c>
      <c r="M134" s="256">
        <v>266.27999999999997</v>
      </c>
      <c r="N134" s="257">
        <f>SUM(B134:M134)</f>
        <v>935.25</v>
      </c>
      <c r="O134" s="821">
        <f>SUM(N134:N135)</f>
        <v>2283.4900000000002</v>
      </c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  <c r="AA134" s="254"/>
      <c r="AB134" s="254"/>
      <c r="AC134" s="254"/>
      <c r="AD134" s="254"/>
      <c r="AE134" s="254"/>
      <c r="AF134" s="254"/>
      <c r="AG134" s="254"/>
      <c r="AH134" s="254"/>
      <c r="AI134" s="254"/>
      <c r="AJ134" s="254"/>
      <c r="AK134" s="254"/>
      <c r="AL134" s="254"/>
      <c r="AM134" s="254"/>
    </row>
    <row r="135" spans="1:39" ht="15.75" thickBot="1" x14ac:dyDescent="0.3">
      <c r="A135" s="258" t="s">
        <v>768</v>
      </c>
      <c r="B135" s="259">
        <v>139.66</v>
      </c>
      <c r="C135" s="259">
        <v>199.14</v>
      </c>
      <c r="D135" s="259">
        <v>58.3</v>
      </c>
      <c r="E135" s="259">
        <v>256.95999999999998</v>
      </c>
      <c r="F135" s="259">
        <v>95.44</v>
      </c>
      <c r="G135" s="259">
        <v>155.19999999999999</v>
      </c>
      <c r="H135" s="259">
        <v>241.43</v>
      </c>
      <c r="I135" s="259">
        <v>202.11</v>
      </c>
      <c r="J135" s="259"/>
      <c r="K135" s="259"/>
      <c r="L135" s="259"/>
      <c r="M135" s="259"/>
      <c r="N135" s="260">
        <f>SUM(B135:M135)</f>
        <v>1348.2400000000002</v>
      </c>
      <c r="O135" s="822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</row>
    <row r="136" spans="1:39" x14ac:dyDescent="0.25">
      <c r="A136" s="814" t="s">
        <v>184</v>
      </c>
      <c r="B136" s="815"/>
      <c r="C136" s="815"/>
      <c r="D136" s="815"/>
      <c r="E136" s="815"/>
      <c r="F136" s="251"/>
      <c r="G136" s="251"/>
      <c r="H136" s="251"/>
      <c r="I136" s="251"/>
      <c r="J136" s="251"/>
      <c r="K136" s="252" t="s">
        <v>778</v>
      </c>
      <c r="L136" s="253" t="s">
        <v>779</v>
      </c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  <c r="W136" s="254"/>
      <c r="X136" s="254"/>
      <c r="Y136" s="254"/>
      <c r="Z136" s="254"/>
      <c r="AA136" s="254"/>
      <c r="AB136" s="254"/>
      <c r="AC136" s="254"/>
      <c r="AD136" s="254"/>
      <c r="AE136" s="254"/>
      <c r="AF136" s="254"/>
      <c r="AG136" s="254"/>
      <c r="AH136" s="254"/>
      <c r="AI136" s="254"/>
      <c r="AJ136" s="254"/>
      <c r="AK136" s="254"/>
      <c r="AL136" s="254"/>
      <c r="AM136" s="254"/>
    </row>
    <row r="137" spans="1:39" x14ac:dyDescent="0.25">
      <c r="A137" s="255" t="s">
        <v>771</v>
      </c>
      <c r="B137" s="256">
        <v>249.16</v>
      </c>
      <c r="C137" s="256">
        <v>240.68</v>
      </c>
      <c r="D137" s="256">
        <v>77.2</v>
      </c>
      <c r="E137" s="256">
        <v>98.62</v>
      </c>
      <c r="F137" s="256">
        <v>222.06</v>
      </c>
      <c r="G137" s="256">
        <v>211.19</v>
      </c>
      <c r="H137" s="256">
        <v>120.46</v>
      </c>
      <c r="I137" s="256">
        <v>76.87</v>
      </c>
      <c r="J137" s="256">
        <v>86.9</v>
      </c>
      <c r="K137" s="257">
        <f>SUM(B137:J137)</f>
        <v>1383.1400000000003</v>
      </c>
      <c r="L137" s="821">
        <f>SUM(K137:K138)</f>
        <v>1985.7600000000002</v>
      </c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54"/>
      <c r="AD137" s="254"/>
      <c r="AE137" s="254"/>
      <c r="AF137" s="254"/>
      <c r="AG137" s="254"/>
      <c r="AH137" s="254"/>
      <c r="AI137" s="254"/>
      <c r="AJ137" s="254"/>
      <c r="AK137" s="254"/>
      <c r="AL137" s="254"/>
      <c r="AM137" s="254"/>
    </row>
    <row r="138" spans="1:39" ht="15.75" thickBot="1" x14ac:dyDescent="0.3">
      <c r="A138" s="258" t="s">
        <v>768</v>
      </c>
      <c r="B138" s="259">
        <v>268.39999999999998</v>
      </c>
      <c r="C138" s="259">
        <v>80.540000000000006</v>
      </c>
      <c r="D138" s="259">
        <v>39.81</v>
      </c>
      <c r="E138" s="259">
        <v>74.39</v>
      </c>
      <c r="F138" s="259">
        <v>60.08</v>
      </c>
      <c r="G138" s="259">
        <v>79.400000000000006</v>
      </c>
      <c r="H138" s="259"/>
      <c r="I138" s="259"/>
      <c r="J138" s="259"/>
      <c r="K138" s="260">
        <f>SUM(B138:J138)</f>
        <v>602.62</v>
      </c>
      <c r="L138" s="822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4"/>
      <c r="AL138" s="254"/>
      <c r="AM138" s="254"/>
    </row>
    <row r="139" spans="1:39" x14ac:dyDescent="0.25">
      <c r="A139" s="275" t="s">
        <v>780</v>
      </c>
      <c r="B139" s="276" t="s">
        <v>777</v>
      </c>
      <c r="C139" s="276" t="s">
        <v>781</v>
      </c>
      <c r="D139" s="254"/>
      <c r="E139" s="254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54"/>
      <c r="AM139" s="254"/>
    </row>
    <row r="140" spans="1:39" x14ac:dyDescent="0.25">
      <c r="A140" s="277"/>
      <c r="B140" s="278">
        <f>SUM(Q2,L5,I8,F11,G14,G17,I20,E23,E26,E29,J32,L36,E40,J43,J46,K49,N52,I55,P58,L61,G65,L69,J72,J75,S78,P81,R84,F87,F89,N91,G95,F97,I100,E103,F106,F109,F112,F115,F118,F121,AM124,N127,N130,O134,L137)</f>
        <v>94515.813000000009</v>
      </c>
      <c r="C140" s="278">
        <f>B140/1000</f>
        <v>94.515813000000009</v>
      </c>
      <c r="D140" s="254"/>
      <c r="E140" s="254"/>
      <c r="F140" s="254">
        <f>SUM(P2,P3,K5,K6,H8,H9,E11,E12,F14,F15,F17,F18,H20,H21,D23,D24,D26,D27,D29,I32,I33,I34,K36,K37,D40,D41,I43,I44,I46,I46,I47,J49,J50,M52,M53,H55,H56,O58,O59,K61,K62,K63,F65,F66,F67,K69,K70,I72,I73,I75,I76,R78,R79,O81,O82,Q84,Q85,E87,E89,M91,M92,M93,F95,E97,E98,H100,H101,D103,D104,E106,E107,E109,E110,E112,E113,E115,E116,E118,E119,E121,E122,AL124,AL125,M127,M128,M130,M131,M132,N134,N135,K137,K138)</f>
        <v>94971.683000000019</v>
      </c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  <c r="AA140" s="254"/>
      <c r="AB140" s="254"/>
      <c r="AC140" s="254"/>
      <c r="AD140" s="254"/>
      <c r="AE140" s="254"/>
      <c r="AF140" s="254"/>
      <c r="AG140" s="254"/>
      <c r="AH140" s="254"/>
      <c r="AI140" s="254"/>
      <c r="AJ140" s="254"/>
      <c r="AK140" s="254"/>
      <c r="AL140" s="254"/>
      <c r="AM140" s="254"/>
    </row>
    <row r="142" spans="1:39" x14ac:dyDescent="0.25">
      <c r="B142" s="239"/>
    </row>
  </sheetData>
  <mergeCells count="81">
    <mergeCell ref="N127:N128"/>
    <mergeCell ref="N130:N132"/>
    <mergeCell ref="O134:O135"/>
    <mergeCell ref="L137:L138"/>
    <mergeCell ref="F115:F116"/>
    <mergeCell ref="F118:F119"/>
    <mergeCell ref="F121:F122"/>
    <mergeCell ref="AM124:AM125"/>
    <mergeCell ref="F97:F98"/>
    <mergeCell ref="I100:I101"/>
    <mergeCell ref="E103:E104"/>
    <mergeCell ref="F106:F107"/>
    <mergeCell ref="F109:F110"/>
    <mergeCell ref="F112:F113"/>
    <mergeCell ref="J75:J76"/>
    <mergeCell ref="S78:S79"/>
    <mergeCell ref="R84:R85"/>
    <mergeCell ref="N91:N93"/>
    <mergeCell ref="P81:P82"/>
    <mergeCell ref="L61:L63"/>
    <mergeCell ref="G65:G67"/>
    <mergeCell ref="L69:L70"/>
    <mergeCell ref="J72:J73"/>
    <mergeCell ref="J46:J47"/>
    <mergeCell ref="K49:K50"/>
    <mergeCell ref="N52:N53"/>
    <mergeCell ref="I55:I56"/>
    <mergeCell ref="P58:P59"/>
    <mergeCell ref="J32:J34"/>
    <mergeCell ref="L36:L38"/>
    <mergeCell ref="E40:E41"/>
    <mergeCell ref="J43:J44"/>
    <mergeCell ref="G17:G18"/>
    <mergeCell ref="I20:I21"/>
    <mergeCell ref="E23:E24"/>
    <mergeCell ref="E26:E27"/>
    <mergeCell ref="E29:E30"/>
    <mergeCell ref="Q2:Q3"/>
    <mergeCell ref="L5:L6"/>
    <mergeCell ref="I8:I9"/>
    <mergeCell ref="F11:F12"/>
    <mergeCell ref="G14:G15"/>
    <mergeCell ref="A126:C126"/>
    <mergeCell ref="A129:I129"/>
    <mergeCell ref="A133:C133"/>
    <mergeCell ref="A136:E136"/>
    <mergeCell ref="A77:C77"/>
    <mergeCell ref="A96:D96"/>
    <mergeCell ref="A99:D99"/>
    <mergeCell ref="A80:D80"/>
    <mergeCell ref="A83:C83"/>
    <mergeCell ref="A90:C90"/>
    <mergeCell ref="A120:D120"/>
    <mergeCell ref="A123:C123"/>
    <mergeCell ref="A108:D108"/>
    <mergeCell ref="A111:D111"/>
    <mergeCell ref="A114:D114"/>
    <mergeCell ref="A117:D117"/>
    <mergeCell ref="A60:D60"/>
    <mergeCell ref="A64:C64"/>
    <mergeCell ref="A68:C68"/>
    <mergeCell ref="A71:C71"/>
    <mergeCell ref="A74:B74"/>
    <mergeCell ref="A45:D45"/>
    <mergeCell ref="A48:C48"/>
    <mergeCell ref="A51:C51"/>
    <mergeCell ref="A54:C54"/>
    <mergeCell ref="A57:C57"/>
    <mergeCell ref="A1:E1"/>
    <mergeCell ref="A4:C4"/>
    <mergeCell ref="A7:D7"/>
    <mergeCell ref="A10:D10"/>
    <mergeCell ref="A39:C39"/>
    <mergeCell ref="A42:C42"/>
    <mergeCell ref="A16:D16"/>
    <mergeCell ref="A19:C19"/>
    <mergeCell ref="A13:C13"/>
    <mergeCell ref="A25:C25"/>
    <mergeCell ref="A28:C28"/>
    <mergeCell ref="A31:C31"/>
    <mergeCell ref="A35:C35"/>
  </mergeCells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X140"/>
  <sheetViews>
    <sheetView zoomScale="90" zoomScaleNormal="90" workbookViewId="0">
      <pane ySplit="2" topLeftCell="A111" activePane="bottomLeft" state="frozen"/>
      <selection activeCell="A2" sqref="A2"/>
      <selection pane="bottomLeft" activeCell="D3" sqref="D3:E138"/>
    </sheetView>
  </sheetViews>
  <sheetFormatPr baseColWidth="10" defaultRowHeight="15" x14ac:dyDescent="0.25"/>
  <cols>
    <col min="1" max="1" width="3.140625" style="27" bestFit="1" customWidth="1"/>
    <col min="2" max="2" width="15.28515625" style="27" customWidth="1"/>
    <col min="3" max="3" width="16.28515625" style="29" customWidth="1"/>
    <col min="4" max="4" width="8.42578125" style="51" customWidth="1"/>
    <col min="5" max="5" width="13.85546875" style="249" customWidth="1"/>
    <col min="6" max="6" width="13.85546875" style="391" customWidth="1"/>
    <col min="7" max="7" width="54.28515625" style="30" customWidth="1"/>
    <col min="8" max="8" width="39.5703125" style="51" bestFit="1" customWidth="1"/>
    <col min="9" max="9" width="20.5703125" style="29" customWidth="1"/>
    <col min="10" max="10" width="11.42578125" style="30"/>
    <col min="11" max="11" width="19.28515625" style="31" customWidth="1"/>
    <col min="12" max="12" width="11.42578125" style="30"/>
    <col min="13" max="13" width="11.42578125" style="29"/>
    <col min="14" max="14" width="7.5703125" style="27" bestFit="1" customWidth="1"/>
    <col min="15" max="15" width="74.42578125" style="29" bestFit="1" customWidth="1"/>
    <col min="16" max="16384" width="11.42578125" style="29"/>
  </cols>
  <sheetData>
    <row r="1" spans="1:17" ht="12.75" customHeight="1" thickBot="1" x14ac:dyDescent="0.3">
      <c r="A1" s="846" t="s">
        <v>4</v>
      </c>
      <c r="B1" s="847"/>
      <c r="C1" s="847"/>
      <c r="D1" s="847"/>
      <c r="E1" s="847"/>
      <c r="F1" s="847"/>
      <c r="G1" s="847"/>
      <c r="H1" s="847"/>
      <c r="I1" s="848"/>
      <c r="K1" s="844" t="s">
        <v>765</v>
      </c>
      <c r="L1" s="845"/>
      <c r="N1" s="852" t="s">
        <v>821</v>
      </c>
      <c r="O1" s="853"/>
      <c r="P1" s="853"/>
      <c r="Q1" s="853"/>
    </row>
    <row r="2" spans="1:17" s="26" customFormat="1" ht="15.75" thickBot="1" x14ac:dyDescent="0.3">
      <c r="A2" s="63" t="s">
        <v>1</v>
      </c>
      <c r="B2" s="64" t="s">
        <v>187</v>
      </c>
      <c r="C2" s="64" t="s">
        <v>761</v>
      </c>
      <c r="D2" s="64" t="s">
        <v>186</v>
      </c>
      <c r="E2" s="279" t="s">
        <v>777</v>
      </c>
      <c r="F2" s="279" t="s">
        <v>814</v>
      </c>
      <c r="G2" s="64" t="s">
        <v>188</v>
      </c>
      <c r="H2" s="64" t="s">
        <v>292</v>
      </c>
      <c r="I2" s="65" t="s">
        <v>192</v>
      </c>
      <c r="K2" s="117" t="s">
        <v>4</v>
      </c>
      <c r="L2" s="118" t="s">
        <v>186</v>
      </c>
      <c r="N2" s="449" t="s">
        <v>819</v>
      </c>
      <c r="O2" s="449" t="s">
        <v>187</v>
      </c>
      <c r="P2" s="449" t="s">
        <v>823</v>
      </c>
      <c r="Q2" s="449" t="s">
        <v>781</v>
      </c>
    </row>
    <row r="3" spans="1:17" ht="15" customHeight="1" x14ac:dyDescent="0.25">
      <c r="A3" s="839">
        <v>1</v>
      </c>
      <c r="B3" s="829" t="s">
        <v>13</v>
      </c>
      <c r="C3" s="45" t="s">
        <v>191</v>
      </c>
      <c r="D3" s="33"/>
      <c r="E3" s="242"/>
      <c r="F3" s="750">
        <f>SUM(E3:E10)</f>
        <v>2980.5350000000003</v>
      </c>
      <c r="G3" s="54"/>
      <c r="H3" s="832" t="s">
        <v>384</v>
      </c>
      <c r="I3" s="849"/>
      <c r="K3" s="115" t="s">
        <v>191</v>
      </c>
      <c r="L3" s="116">
        <f>SUMIF($C$3:$C$370,"AVENIDA",$D$3:$D$370)</f>
        <v>0</v>
      </c>
      <c r="N3" s="510">
        <v>1</v>
      </c>
      <c r="O3" s="10" t="s">
        <v>13</v>
      </c>
      <c r="P3" s="450">
        <f>$F$3</f>
        <v>2980.5350000000003</v>
      </c>
      <c r="Q3" s="156">
        <f>P3/1000</f>
        <v>2.9805350000000002</v>
      </c>
    </row>
    <row r="4" spans="1:17" x14ac:dyDescent="0.25">
      <c r="A4" s="840"/>
      <c r="B4" s="830"/>
      <c r="C4" s="46" t="s">
        <v>190</v>
      </c>
      <c r="D4" s="35">
        <v>3</v>
      </c>
      <c r="E4" s="156">
        <f>'M3'!K2</f>
        <v>2105.8270000000002</v>
      </c>
      <c r="F4" s="704"/>
      <c r="G4" s="50" t="s">
        <v>385</v>
      </c>
      <c r="H4" s="833"/>
      <c r="I4" s="850"/>
      <c r="K4" s="109" t="s">
        <v>190</v>
      </c>
      <c r="L4" s="116">
        <f>SUMIF($C$3:$C$370,"CALLE",$D$3:$D$370)</f>
        <v>85</v>
      </c>
      <c r="N4" s="510">
        <v>2</v>
      </c>
      <c r="O4" s="10" t="s">
        <v>20</v>
      </c>
      <c r="P4" s="450">
        <f>$F$11</f>
        <v>4508.3650000000007</v>
      </c>
      <c r="Q4" s="156">
        <f t="shared" ref="Q4:Q19" si="0">P4/1000</f>
        <v>4.5083650000000004</v>
      </c>
    </row>
    <row r="5" spans="1:17" x14ac:dyDescent="0.25">
      <c r="A5" s="840"/>
      <c r="B5" s="830"/>
      <c r="C5" s="47" t="s">
        <v>189</v>
      </c>
      <c r="D5" s="35">
        <v>9</v>
      </c>
      <c r="E5" s="156">
        <f>'M3'!K3</f>
        <v>874.7080000000002</v>
      </c>
      <c r="F5" s="704"/>
      <c r="G5" s="50" t="s">
        <v>386</v>
      </c>
      <c r="H5" s="833"/>
      <c r="I5" s="850"/>
      <c r="K5" s="110" t="s">
        <v>189</v>
      </c>
      <c r="L5" s="116">
        <f>SUMIF($C$3:$C$370,"CARRERA",$D$3:$D$370)</f>
        <v>77</v>
      </c>
      <c r="N5" s="510">
        <v>3</v>
      </c>
      <c r="O5" s="99" t="s">
        <v>407</v>
      </c>
      <c r="P5" s="450">
        <f>$F$19</f>
        <v>2893.2</v>
      </c>
      <c r="Q5" s="156">
        <f t="shared" si="0"/>
        <v>2.8931999999999998</v>
      </c>
    </row>
    <row r="6" spans="1:17" x14ac:dyDescent="0.25">
      <c r="A6" s="840"/>
      <c r="B6" s="830"/>
      <c r="C6" s="46" t="s">
        <v>193</v>
      </c>
      <c r="D6" s="35"/>
      <c r="E6" s="156"/>
      <c r="F6" s="704"/>
      <c r="G6" s="55"/>
      <c r="H6" s="833"/>
      <c r="I6" s="850"/>
      <c r="K6" s="109" t="s">
        <v>193</v>
      </c>
      <c r="L6" s="116">
        <f>SUMIF($C$3:$C$370,"CALLEJÓN",$D$3:$D$370)</f>
        <v>0</v>
      </c>
      <c r="N6" s="510">
        <v>4</v>
      </c>
      <c r="O6" s="10" t="s">
        <v>31</v>
      </c>
      <c r="P6" s="450">
        <f>$F$27</f>
        <v>8145.76</v>
      </c>
      <c r="Q6" s="156">
        <f t="shared" si="0"/>
        <v>8.145760000000001</v>
      </c>
    </row>
    <row r="7" spans="1:17" x14ac:dyDescent="0.25">
      <c r="A7" s="840"/>
      <c r="B7" s="830"/>
      <c r="C7" s="48" t="s">
        <v>282</v>
      </c>
      <c r="D7" s="38"/>
      <c r="E7" s="243"/>
      <c r="F7" s="704"/>
      <c r="G7" s="55"/>
      <c r="H7" s="833"/>
      <c r="I7" s="850"/>
      <c r="K7" s="109" t="s">
        <v>282</v>
      </c>
      <c r="L7" s="116">
        <f>SUMIF($C$3:$C$370,"TRANSVERSAL",$D$3:$D$370)</f>
        <v>2</v>
      </c>
      <c r="N7" s="510">
        <v>5</v>
      </c>
      <c r="O7" s="10" t="s">
        <v>38</v>
      </c>
      <c r="P7" s="450">
        <f>$F$35</f>
        <v>878.5390000000001</v>
      </c>
      <c r="Q7" s="156">
        <f t="shared" si="0"/>
        <v>0.87853900000000007</v>
      </c>
    </row>
    <row r="8" spans="1:17" x14ac:dyDescent="0.25">
      <c r="A8" s="840"/>
      <c r="B8" s="830"/>
      <c r="C8" s="48" t="s">
        <v>243</v>
      </c>
      <c r="D8" s="38"/>
      <c r="E8" s="243"/>
      <c r="F8" s="704"/>
      <c r="G8" s="55"/>
      <c r="H8" s="833"/>
      <c r="I8" s="850"/>
      <c r="K8" s="109" t="s">
        <v>243</v>
      </c>
      <c r="L8" s="116">
        <f>SUMIF($C$3:$C$370,"DIAGONAL",$D$3:$D$370)</f>
        <v>1</v>
      </c>
      <c r="N8" s="510">
        <v>6</v>
      </c>
      <c r="O8" s="10" t="s">
        <v>45</v>
      </c>
      <c r="P8" s="450">
        <f>$F$43</f>
        <v>705.70400000000006</v>
      </c>
      <c r="Q8" s="156">
        <f t="shared" si="0"/>
        <v>0.70570400000000011</v>
      </c>
    </row>
    <row r="9" spans="1:17" x14ac:dyDescent="0.25">
      <c r="A9" s="840"/>
      <c r="B9" s="830"/>
      <c r="C9" s="46" t="s">
        <v>200</v>
      </c>
      <c r="D9" s="35">
        <f>Base!K4</f>
        <v>9</v>
      </c>
      <c r="E9" s="156"/>
      <c r="F9" s="704"/>
      <c r="G9" s="55"/>
      <c r="H9" s="833"/>
      <c r="I9" s="850"/>
      <c r="K9" s="109" t="s">
        <v>200</v>
      </c>
      <c r="L9" s="116">
        <f>SUMIF($C$3:$C$370,"MANZANA",$D$3:$D$370)</f>
        <v>252</v>
      </c>
      <c r="N9" s="510">
        <v>7</v>
      </c>
      <c r="O9" s="10" t="s">
        <v>52</v>
      </c>
      <c r="P9" s="450">
        <f>$F$51</f>
        <v>595.93000000000006</v>
      </c>
      <c r="Q9" s="156">
        <f t="shared" si="0"/>
        <v>0.59593000000000007</v>
      </c>
    </row>
    <row r="10" spans="1:17" ht="15.75" thickBot="1" x14ac:dyDescent="0.3">
      <c r="A10" s="841"/>
      <c r="B10" s="831"/>
      <c r="C10" s="49" t="s">
        <v>203</v>
      </c>
      <c r="D10" s="40">
        <f>Base!M4</f>
        <v>48</v>
      </c>
      <c r="E10" s="244"/>
      <c r="F10" s="751"/>
      <c r="G10" s="56"/>
      <c r="H10" s="834"/>
      <c r="I10" s="851"/>
      <c r="K10" s="111" t="s">
        <v>203</v>
      </c>
      <c r="L10" s="114">
        <f>SUMIF($C$3:$C$370,"SUMIDEROS",$D$3:$D$370)</f>
        <v>698</v>
      </c>
      <c r="N10" s="510">
        <v>8</v>
      </c>
      <c r="O10" s="10" t="s">
        <v>59</v>
      </c>
      <c r="P10" s="450">
        <f>$F$59</f>
        <v>9327.93</v>
      </c>
      <c r="Q10" s="156">
        <f t="shared" si="0"/>
        <v>9.3279300000000003</v>
      </c>
    </row>
    <row r="11" spans="1:17" ht="15" customHeight="1" x14ac:dyDescent="0.25">
      <c r="A11" s="840">
        <v>2</v>
      </c>
      <c r="B11" s="830" t="s">
        <v>20</v>
      </c>
      <c r="C11" s="52" t="s">
        <v>191</v>
      </c>
      <c r="D11" s="42"/>
      <c r="E11" s="245"/>
      <c r="F11" s="750">
        <f>SUM(E11:E18)</f>
        <v>4508.3650000000007</v>
      </c>
      <c r="G11" s="57"/>
      <c r="H11" s="832" t="s">
        <v>389</v>
      </c>
      <c r="I11" s="836"/>
      <c r="N11" s="510">
        <v>9</v>
      </c>
      <c r="O11" s="10" t="s">
        <v>70</v>
      </c>
      <c r="P11" s="450">
        <f>$F$67</f>
        <v>2829.87</v>
      </c>
      <c r="Q11" s="156">
        <f t="shared" si="0"/>
        <v>2.8298700000000001</v>
      </c>
    </row>
    <row r="12" spans="1:17" x14ac:dyDescent="0.25">
      <c r="A12" s="840"/>
      <c r="B12" s="830"/>
      <c r="C12" s="46" t="s">
        <v>190</v>
      </c>
      <c r="D12" s="35">
        <v>10</v>
      </c>
      <c r="E12" s="156">
        <f>'M3'!K5</f>
        <v>2690.3110000000001</v>
      </c>
      <c r="F12" s="704"/>
      <c r="G12" s="50" t="s">
        <v>394</v>
      </c>
      <c r="H12" s="833"/>
      <c r="I12" s="836"/>
      <c r="N12" s="510">
        <v>10</v>
      </c>
      <c r="O12" s="10" t="s">
        <v>76</v>
      </c>
      <c r="P12" s="450">
        <f>$F$75</f>
        <v>2138.63</v>
      </c>
      <c r="Q12" s="156">
        <f t="shared" si="0"/>
        <v>2.13863</v>
      </c>
    </row>
    <row r="13" spans="1:17" x14ac:dyDescent="0.25">
      <c r="A13" s="840"/>
      <c r="B13" s="830"/>
      <c r="C13" s="47" t="s">
        <v>189</v>
      </c>
      <c r="D13" s="35">
        <v>5</v>
      </c>
      <c r="E13" s="156">
        <f>'M3'!K6</f>
        <v>1818.0540000000003</v>
      </c>
      <c r="F13" s="704"/>
      <c r="G13" s="50" t="s">
        <v>395</v>
      </c>
      <c r="H13" s="833"/>
      <c r="I13" s="836"/>
      <c r="N13" s="510">
        <v>11</v>
      </c>
      <c r="O13" s="10" t="s">
        <v>82</v>
      </c>
      <c r="P13" s="450">
        <f>$F$83</f>
        <v>2916.92</v>
      </c>
      <c r="Q13" s="156">
        <f t="shared" si="0"/>
        <v>2.9169200000000002</v>
      </c>
    </row>
    <row r="14" spans="1:17" x14ac:dyDescent="0.25">
      <c r="A14" s="840"/>
      <c r="B14" s="830"/>
      <c r="C14" s="46" t="s">
        <v>193</v>
      </c>
      <c r="D14" s="35"/>
      <c r="E14" s="156"/>
      <c r="F14" s="704"/>
      <c r="G14" s="50"/>
      <c r="H14" s="833"/>
      <c r="I14" s="836"/>
      <c r="N14" s="510">
        <v>12</v>
      </c>
      <c r="O14" s="10" t="s">
        <v>88</v>
      </c>
      <c r="P14" s="450">
        <f>$F$91</f>
        <v>5203.3600000000006</v>
      </c>
      <c r="Q14" s="156">
        <f t="shared" si="0"/>
        <v>5.2033600000000009</v>
      </c>
    </row>
    <row r="15" spans="1:17" x14ac:dyDescent="0.25">
      <c r="A15" s="840"/>
      <c r="B15" s="830"/>
      <c r="C15" s="48" t="s">
        <v>282</v>
      </c>
      <c r="D15" s="38"/>
      <c r="E15" s="243"/>
      <c r="F15" s="704"/>
      <c r="G15" s="50"/>
      <c r="H15" s="833"/>
      <c r="I15" s="836"/>
      <c r="N15" s="510">
        <v>13</v>
      </c>
      <c r="O15" s="10" t="s">
        <v>93</v>
      </c>
      <c r="P15" s="450">
        <f>$F$99</f>
        <v>334.39</v>
      </c>
      <c r="Q15" s="156">
        <f t="shared" si="0"/>
        <v>0.33438999999999997</v>
      </c>
    </row>
    <row r="16" spans="1:17" x14ac:dyDescent="0.25">
      <c r="A16" s="840"/>
      <c r="B16" s="830"/>
      <c r="C16" s="48" t="s">
        <v>243</v>
      </c>
      <c r="D16" s="38"/>
      <c r="E16" s="243"/>
      <c r="F16" s="704"/>
      <c r="G16" s="50"/>
      <c r="H16" s="833"/>
      <c r="I16" s="836"/>
      <c r="N16" s="510">
        <v>14</v>
      </c>
      <c r="O16" s="10" t="s">
        <v>98</v>
      </c>
      <c r="P16" s="450">
        <f>$F$107</f>
        <v>1155.1000000000001</v>
      </c>
      <c r="Q16" s="156">
        <f t="shared" si="0"/>
        <v>1.1551000000000002</v>
      </c>
    </row>
    <row r="17" spans="1:17" x14ac:dyDescent="0.25">
      <c r="A17" s="840"/>
      <c r="B17" s="830"/>
      <c r="C17" s="46" t="s">
        <v>200</v>
      </c>
      <c r="D17" s="35">
        <f>Base!K5</f>
        <v>25</v>
      </c>
      <c r="E17" s="156"/>
      <c r="F17" s="704"/>
      <c r="G17" s="50"/>
      <c r="H17" s="833"/>
      <c r="I17" s="836"/>
      <c r="N17" s="510">
        <v>15</v>
      </c>
      <c r="O17" s="10" t="s">
        <v>103</v>
      </c>
      <c r="P17" s="450">
        <f>$F$115</f>
        <v>299.01</v>
      </c>
      <c r="Q17" s="156">
        <f t="shared" si="0"/>
        <v>0.29901</v>
      </c>
    </row>
    <row r="18" spans="1:17" ht="15.75" thickBot="1" x14ac:dyDescent="0.3">
      <c r="A18" s="840"/>
      <c r="B18" s="830"/>
      <c r="C18" s="48" t="s">
        <v>203</v>
      </c>
      <c r="D18" s="38">
        <f>Base!M5</f>
        <v>93</v>
      </c>
      <c r="E18" s="246"/>
      <c r="F18" s="751"/>
      <c r="G18" s="62"/>
      <c r="H18" s="834"/>
      <c r="I18" s="836"/>
      <c r="N18" s="510">
        <v>16</v>
      </c>
      <c r="O18" s="10" t="s">
        <v>108</v>
      </c>
      <c r="P18" s="450">
        <f>$F$123</f>
        <v>98.13</v>
      </c>
      <c r="Q18" s="156">
        <f t="shared" si="0"/>
        <v>9.8129999999999995E-2</v>
      </c>
    </row>
    <row r="19" spans="1:17" ht="15" customHeight="1" x14ac:dyDescent="0.25">
      <c r="A19" s="839">
        <v>3</v>
      </c>
      <c r="B19" s="829" t="s">
        <v>407</v>
      </c>
      <c r="C19" s="45" t="s">
        <v>191</v>
      </c>
      <c r="D19" s="33"/>
      <c r="E19" s="242"/>
      <c r="F19" s="750">
        <f>SUM(E19:E26)</f>
        <v>2893.2</v>
      </c>
      <c r="G19" s="54"/>
      <c r="H19" s="832" t="s">
        <v>392</v>
      </c>
      <c r="I19" s="849"/>
      <c r="N19" s="510">
        <v>17</v>
      </c>
      <c r="O19" s="10" t="s">
        <v>113</v>
      </c>
      <c r="P19" s="450">
        <f>$F$131</f>
        <v>336.21000000000004</v>
      </c>
      <c r="Q19" s="156">
        <f t="shared" si="0"/>
        <v>0.33621000000000001</v>
      </c>
    </row>
    <row r="20" spans="1:17" x14ac:dyDescent="0.25">
      <c r="A20" s="840"/>
      <c r="B20" s="830"/>
      <c r="C20" s="46" t="s">
        <v>190</v>
      </c>
      <c r="D20" s="35">
        <v>4</v>
      </c>
      <c r="E20" s="156">
        <f>'M3'!L8</f>
        <v>1963.63</v>
      </c>
      <c r="F20" s="704"/>
      <c r="G20" s="50" t="s">
        <v>390</v>
      </c>
      <c r="H20" s="833"/>
      <c r="I20" s="850"/>
      <c r="N20" s="511"/>
      <c r="P20" s="434">
        <f>SUM(P3:P19)</f>
        <v>45347.582999999999</v>
      </c>
      <c r="Q20" s="434">
        <f>SUM(Q3:Q19)</f>
        <v>45.347583</v>
      </c>
    </row>
    <row r="21" spans="1:17" x14ac:dyDescent="0.25">
      <c r="A21" s="840"/>
      <c r="B21" s="830"/>
      <c r="C21" s="47" t="s">
        <v>189</v>
      </c>
      <c r="D21" s="35">
        <v>8</v>
      </c>
      <c r="E21" s="156">
        <f>'M3'!L9</f>
        <v>929.56999999999994</v>
      </c>
      <c r="F21" s="704"/>
      <c r="G21" s="50" t="s">
        <v>391</v>
      </c>
      <c r="H21" s="833"/>
      <c r="I21" s="850"/>
    </row>
    <row r="22" spans="1:17" x14ac:dyDescent="0.25">
      <c r="A22" s="840"/>
      <c r="B22" s="830"/>
      <c r="C22" s="46" t="s">
        <v>193</v>
      </c>
      <c r="D22" s="35"/>
      <c r="E22" s="156"/>
      <c r="F22" s="704"/>
      <c r="G22" s="50"/>
      <c r="H22" s="833"/>
      <c r="I22" s="850"/>
    </row>
    <row r="23" spans="1:17" x14ac:dyDescent="0.25">
      <c r="A23" s="840"/>
      <c r="B23" s="830"/>
      <c r="C23" s="48" t="s">
        <v>282</v>
      </c>
      <c r="D23" s="38"/>
      <c r="E23" s="243"/>
      <c r="F23" s="704"/>
      <c r="G23" s="53"/>
      <c r="H23" s="833"/>
      <c r="I23" s="850"/>
    </row>
    <row r="24" spans="1:17" x14ac:dyDescent="0.25">
      <c r="A24" s="840"/>
      <c r="B24" s="830"/>
      <c r="C24" s="48" t="s">
        <v>243</v>
      </c>
      <c r="D24" s="38"/>
      <c r="E24" s="243"/>
      <c r="F24" s="704"/>
      <c r="G24" s="53"/>
      <c r="H24" s="833"/>
      <c r="I24" s="850"/>
    </row>
    <row r="25" spans="1:17" x14ac:dyDescent="0.25">
      <c r="A25" s="840"/>
      <c r="B25" s="830"/>
      <c r="C25" s="46" t="s">
        <v>200</v>
      </c>
      <c r="D25" s="35">
        <f>Base!K6</f>
        <v>15</v>
      </c>
      <c r="E25" s="243"/>
      <c r="F25" s="704"/>
      <c r="G25" s="53"/>
      <c r="H25" s="833"/>
      <c r="I25" s="850"/>
    </row>
    <row r="26" spans="1:17" ht="15.75" thickBot="1" x14ac:dyDescent="0.3">
      <c r="A26" s="841"/>
      <c r="B26" s="831"/>
      <c r="C26" s="49" t="s">
        <v>201</v>
      </c>
      <c r="D26" s="40">
        <f>Base!M6</f>
        <v>48</v>
      </c>
      <c r="E26" s="247"/>
      <c r="F26" s="751"/>
      <c r="G26" s="58"/>
      <c r="H26" s="834"/>
      <c r="I26" s="851"/>
    </row>
    <row r="27" spans="1:17" x14ac:dyDescent="0.25">
      <c r="A27" s="66"/>
      <c r="B27" s="829" t="s">
        <v>31</v>
      </c>
      <c r="C27" s="45" t="s">
        <v>191</v>
      </c>
      <c r="D27" s="33"/>
      <c r="E27" s="242"/>
      <c r="F27" s="750">
        <f>SUM(E27:E34)</f>
        <v>8145.76</v>
      </c>
      <c r="G27" s="54"/>
      <c r="H27" s="832" t="s">
        <v>393</v>
      </c>
      <c r="I27" s="849"/>
    </row>
    <row r="28" spans="1:17" x14ac:dyDescent="0.25">
      <c r="A28" s="66"/>
      <c r="B28" s="830"/>
      <c r="C28" s="46" t="s">
        <v>190</v>
      </c>
      <c r="D28" s="35">
        <v>13</v>
      </c>
      <c r="E28" s="156">
        <f>'M3'!O11</f>
        <v>5703.7069999999994</v>
      </c>
      <c r="F28" s="704"/>
      <c r="G28" s="50" t="s">
        <v>387</v>
      </c>
      <c r="H28" s="833"/>
      <c r="I28" s="850"/>
    </row>
    <row r="29" spans="1:17" x14ac:dyDescent="0.25">
      <c r="A29" s="66"/>
      <c r="B29" s="830"/>
      <c r="C29" s="47" t="s">
        <v>189</v>
      </c>
      <c r="D29" s="35">
        <v>5</v>
      </c>
      <c r="E29" s="156">
        <f>'M3'!O12</f>
        <v>2442.0530000000003</v>
      </c>
      <c r="F29" s="704"/>
      <c r="G29" s="50" t="s">
        <v>388</v>
      </c>
      <c r="H29" s="833"/>
      <c r="I29" s="850"/>
    </row>
    <row r="30" spans="1:17" x14ac:dyDescent="0.25">
      <c r="A30" s="66">
        <v>4</v>
      </c>
      <c r="B30" s="830"/>
      <c r="C30" s="46" t="s">
        <v>193</v>
      </c>
      <c r="D30" s="35"/>
      <c r="E30" s="156"/>
      <c r="F30" s="704"/>
      <c r="G30" s="50"/>
      <c r="H30" s="833"/>
      <c r="I30" s="850"/>
    </row>
    <row r="31" spans="1:17" x14ac:dyDescent="0.25">
      <c r="A31" s="66"/>
      <c r="B31" s="830"/>
      <c r="C31" s="48" t="s">
        <v>282</v>
      </c>
      <c r="D31" s="38"/>
      <c r="E31" s="243"/>
      <c r="F31" s="704"/>
      <c r="G31" s="53"/>
      <c r="H31" s="833"/>
      <c r="I31" s="850"/>
    </row>
    <row r="32" spans="1:17" x14ac:dyDescent="0.25">
      <c r="A32" s="66"/>
      <c r="B32" s="830"/>
      <c r="C32" s="48" t="s">
        <v>243</v>
      </c>
      <c r="D32" s="38"/>
      <c r="E32" s="243"/>
      <c r="F32" s="704"/>
      <c r="G32" s="53"/>
      <c r="H32" s="833"/>
      <c r="I32" s="850"/>
    </row>
    <row r="33" spans="1:9" x14ac:dyDescent="0.25">
      <c r="A33" s="66"/>
      <c r="B33" s="830"/>
      <c r="C33" s="46" t="s">
        <v>200</v>
      </c>
      <c r="D33" s="35">
        <f>Base!K7</f>
        <v>42</v>
      </c>
      <c r="E33" s="243"/>
      <c r="F33" s="704"/>
      <c r="G33" s="53"/>
      <c r="H33" s="833"/>
      <c r="I33" s="850"/>
    </row>
    <row r="34" spans="1:9" ht="15.75" thickBot="1" x14ac:dyDescent="0.3">
      <c r="A34" s="66"/>
      <c r="B34" s="831"/>
      <c r="C34" s="49" t="s">
        <v>201</v>
      </c>
      <c r="D34" s="40">
        <f>Base!M7</f>
        <v>172</v>
      </c>
      <c r="E34" s="247"/>
      <c r="F34" s="751"/>
      <c r="G34" s="58"/>
      <c r="H34" s="834"/>
      <c r="I34" s="851"/>
    </row>
    <row r="35" spans="1:9" ht="15" customHeight="1" x14ac:dyDescent="0.25">
      <c r="A35" s="839">
        <v>4</v>
      </c>
      <c r="B35" s="829" t="s">
        <v>38</v>
      </c>
      <c r="C35" s="45" t="s">
        <v>191</v>
      </c>
      <c r="D35" s="33"/>
      <c r="E35" s="242"/>
      <c r="F35" s="750">
        <f>SUM(E35:E42)</f>
        <v>878.5390000000001</v>
      </c>
      <c r="G35" s="54"/>
      <c r="H35" s="832" t="s">
        <v>398</v>
      </c>
      <c r="I35" s="835"/>
    </row>
    <row r="36" spans="1:9" x14ac:dyDescent="0.25">
      <c r="A36" s="840"/>
      <c r="B36" s="830"/>
      <c r="C36" s="46" t="s">
        <v>190</v>
      </c>
      <c r="D36" s="35">
        <v>3</v>
      </c>
      <c r="E36" s="156">
        <f>'M3'!F14</f>
        <v>538.23300000000006</v>
      </c>
      <c r="F36" s="704"/>
      <c r="G36" s="50" t="s">
        <v>396</v>
      </c>
      <c r="H36" s="833"/>
      <c r="I36" s="836"/>
    </row>
    <row r="37" spans="1:9" x14ac:dyDescent="0.25">
      <c r="A37" s="840"/>
      <c r="B37" s="830"/>
      <c r="C37" s="47" t="s">
        <v>189</v>
      </c>
      <c r="D37" s="35">
        <v>4</v>
      </c>
      <c r="E37" s="156">
        <f>'M3'!F15</f>
        <v>340.30600000000004</v>
      </c>
      <c r="F37" s="704"/>
      <c r="G37" s="50" t="s">
        <v>397</v>
      </c>
      <c r="H37" s="833"/>
      <c r="I37" s="836"/>
    </row>
    <row r="38" spans="1:9" x14ac:dyDescent="0.25">
      <c r="A38" s="840"/>
      <c r="B38" s="830"/>
      <c r="C38" s="46" t="s">
        <v>193</v>
      </c>
      <c r="D38" s="35"/>
      <c r="E38" s="156"/>
      <c r="F38" s="704"/>
      <c r="G38" s="50"/>
      <c r="H38" s="833"/>
      <c r="I38" s="836"/>
    </row>
    <row r="39" spans="1:9" x14ac:dyDescent="0.25">
      <c r="A39" s="840"/>
      <c r="B39" s="830"/>
      <c r="C39" s="48" t="s">
        <v>282</v>
      </c>
      <c r="D39" s="38"/>
      <c r="E39" s="243"/>
      <c r="F39" s="704"/>
      <c r="G39" s="53"/>
      <c r="H39" s="833"/>
      <c r="I39" s="836"/>
    </row>
    <row r="40" spans="1:9" x14ac:dyDescent="0.25">
      <c r="A40" s="840"/>
      <c r="B40" s="830"/>
      <c r="C40" s="48" t="s">
        <v>243</v>
      </c>
      <c r="D40" s="38"/>
      <c r="E40" s="243"/>
      <c r="F40" s="704"/>
      <c r="G40" s="53"/>
      <c r="H40" s="833"/>
      <c r="I40" s="836"/>
    </row>
    <row r="41" spans="1:9" x14ac:dyDescent="0.25">
      <c r="A41" s="840"/>
      <c r="B41" s="830"/>
      <c r="C41" s="46" t="s">
        <v>200</v>
      </c>
      <c r="D41" s="35">
        <f>Base!K8</f>
        <v>6</v>
      </c>
      <c r="E41" s="243"/>
      <c r="F41" s="704"/>
      <c r="G41" s="53"/>
      <c r="H41" s="833"/>
      <c r="I41" s="836"/>
    </row>
    <row r="42" spans="1:9" ht="15.75" thickBot="1" x14ac:dyDescent="0.3">
      <c r="A42" s="841"/>
      <c r="B42" s="831"/>
      <c r="C42" s="49" t="s">
        <v>203</v>
      </c>
      <c r="D42" s="40">
        <f>Base!M8</f>
        <v>22</v>
      </c>
      <c r="E42" s="247"/>
      <c r="F42" s="751"/>
      <c r="G42" s="58"/>
      <c r="H42" s="834"/>
      <c r="I42" s="837"/>
    </row>
    <row r="43" spans="1:9" x14ac:dyDescent="0.25">
      <c r="A43" s="826">
        <v>5</v>
      </c>
      <c r="B43" s="829" t="s">
        <v>45</v>
      </c>
      <c r="C43" s="45" t="s">
        <v>191</v>
      </c>
      <c r="D43" s="33"/>
      <c r="E43" s="242"/>
      <c r="F43" s="750">
        <f>SUM(E43:E50)</f>
        <v>705.70400000000006</v>
      </c>
      <c r="G43" s="54"/>
      <c r="H43" s="832" t="s">
        <v>399</v>
      </c>
      <c r="I43" s="835"/>
    </row>
    <row r="44" spans="1:9" x14ac:dyDescent="0.25">
      <c r="A44" s="827"/>
      <c r="B44" s="830"/>
      <c r="C44" s="46" t="s">
        <v>190</v>
      </c>
      <c r="D44" s="35">
        <v>3</v>
      </c>
      <c r="E44" s="156">
        <f>'M3'!E17</f>
        <v>349.50900000000001</v>
      </c>
      <c r="F44" s="704"/>
      <c r="G44" s="50" t="s">
        <v>400</v>
      </c>
      <c r="H44" s="833"/>
      <c r="I44" s="836"/>
    </row>
    <row r="45" spans="1:9" x14ac:dyDescent="0.25">
      <c r="A45" s="827"/>
      <c r="B45" s="830"/>
      <c r="C45" s="47" t="s">
        <v>189</v>
      </c>
      <c r="D45" s="35">
        <v>3</v>
      </c>
      <c r="E45" s="156">
        <f>'M3'!E18</f>
        <v>356.19500000000005</v>
      </c>
      <c r="F45" s="704"/>
      <c r="G45" s="50" t="s">
        <v>401</v>
      </c>
      <c r="H45" s="833"/>
      <c r="I45" s="836"/>
    </row>
    <row r="46" spans="1:9" x14ac:dyDescent="0.25">
      <c r="A46" s="827"/>
      <c r="B46" s="830"/>
      <c r="C46" s="46" t="s">
        <v>193</v>
      </c>
      <c r="D46" s="35"/>
      <c r="E46" s="156"/>
      <c r="F46" s="704"/>
      <c r="G46" s="50"/>
      <c r="H46" s="833"/>
      <c r="I46" s="836"/>
    </row>
    <row r="47" spans="1:9" x14ac:dyDescent="0.25">
      <c r="A47" s="827"/>
      <c r="B47" s="830"/>
      <c r="C47" s="48" t="s">
        <v>282</v>
      </c>
      <c r="D47" s="38"/>
      <c r="E47" s="243"/>
      <c r="F47" s="704"/>
      <c r="G47" s="53"/>
      <c r="H47" s="833"/>
      <c r="I47" s="836"/>
    </row>
    <row r="48" spans="1:9" x14ac:dyDescent="0.25">
      <c r="A48" s="827"/>
      <c r="B48" s="830"/>
      <c r="C48" s="48" t="s">
        <v>243</v>
      </c>
      <c r="D48" s="38"/>
      <c r="E48" s="243"/>
      <c r="F48" s="704"/>
      <c r="G48" s="53"/>
      <c r="H48" s="833"/>
      <c r="I48" s="836"/>
    </row>
    <row r="49" spans="1:17" x14ac:dyDescent="0.25">
      <c r="A49" s="827"/>
      <c r="B49" s="830"/>
      <c r="C49" s="46" t="s">
        <v>200</v>
      </c>
      <c r="D49" s="35">
        <f>Base!K9</f>
        <v>4</v>
      </c>
      <c r="E49" s="243"/>
      <c r="F49" s="704"/>
      <c r="G49" s="53"/>
      <c r="H49" s="833"/>
      <c r="I49" s="836"/>
    </row>
    <row r="50" spans="1:17" ht="15.75" thickBot="1" x14ac:dyDescent="0.3">
      <c r="A50" s="827"/>
      <c r="B50" s="831"/>
      <c r="C50" s="49" t="s">
        <v>203</v>
      </c>
      <c r="D50" s="40">
        <f>Base!M9</f>
        <v>21</v>
      </c>
      <c r="E50" s="247"/>
      <c r="F50" s="751"/>
      <c r="G50" s="58"/>
      <c r="H50" s="834"/>
      <c r="I50" s="837"/>
    </row>
    <row r="51" spans="1:17" x14ac:dyDescent="0.25">
      <c r="A51" s="826">
        <v>6</v>
      </c>
      <c r="B51" s="829" t="s">
        <v>52</v>
      </c>
      <c r="C51" s="45" t="s">
        <v>191</v>
      </c>
      <c r="D51" s="33"/>
      <c r="E51" s="242"/>
      <c r="F51" s="750">
        <f>SUM(E51:E58)</f>
        <v>595.93000000000006</v>
      </c>
      <c r="G51" s="54"/>
      <c r="H51" s="832" t="s">
        <v>402</v>
      </c>
      <c r="I51" s="835"/>
      <c r="N51" s="854" t="s">
        <v>822</v>
      </c>
      <c r="O51" s="855"/>
      <c r="P51" s="855"/>
      <c r="Q51" s="856"/>
    </row>
    <row r="52" spans="1:17" ht="15.75" thickBot="1" x14ac:dyDescent="0.3">
      <c r="A52" s="827"/>
      <c r="B52" s="830"/>
      <c r="C52" s="46" t="s">
        <v>190</v>
      </c>
      <c r="D52" s="35">
        <v>3</v>
      </c>
      <c r="E52" s="156">
        <f>'M3'!D20</f>
        <v>239.05</v>
      </c>
      <c r="F52" s="704"/>
      <c r="G52" s="50" t="s">
        <v>403</v>
      </c>
      <c r="H52" s="833"/>
      <c r="I52" s="836"/>
      <c r="N52" s="507" t="s">
        <v>819</v>
      </c>
      <c r="O52" s="508" t="s">
        <v>187</v>
      </c>
      <c r="P52" s="508" t="s">
        <v>823</v>
      </c>
      <c r="Q52" s="509" t="s">
        <v>781</v>
      </c>
    </row>
    <row r="53" spans="1:17" x14ac:dyDescent="0.25">
      <c r="A53" s="827"/>
      <c r="B53" s="830"/>
      <c r="C53" s="47" t="s">
        <v>189</v>
      </c>
      <c r="D53" s="35">
        <v>3</v>
      </c>
      <c r="E53" s="156">
        <f>'M3'!D21</f>
        <v>356.88</v>
      </c>
      <c r="F53" s="704"/>
      <c r="G53" s="50" t="s">
        <v>401</v>
      </c>
      <c r="H53" s="833"/>
      <c r="I53" s="836"/>
      <c r="N53" s="436">
        <v>1</v>
      </c>
      <c r="O53" s="475" t="s">
        <v>59</v>
      </c>
      <c r="P53" s="503">
        <f>$F$59</f>
        <v>9327.93</v>
      </c>
      <c r="Q53" s="293">
        <f t="shared" ref="Q53:Q69" si="1">P53/1000</f>
        <v>9.3279300000000003</v>
      </c>
    </row>
    <row r="54" spans="1:17" x14ac:dyDescent="0.25">
      <c r="A54" s="827"/>
      <c r="B54" s="830"/>
      <c r="C54" s="46" t="s">
        <v>193</v>
      </c>
      <c r="D54" s="35"/>
      <c r="E54" s="156"/>
      <c r="F54" s="704"/>
      <c r="G54" s="50"/>
      <c r="H54" s="833"/>
      <c r="I54" s="836"/>
      <c r="N54" s="512">
        <v>2</v>
      </c>
      <c r="O54" s="10" t="s">
        <v>31</v>
      </c>
      <c r="P54" s="450">
        <f>$F$27</f>
        <v>8145.76</v>
      </c>
      <c r="Q54" s="504">
        <f t="shared" si="1"/>
        <v>8.145760000000001</v>
      </c>
    </row>
    <row r="55" spans="1:17" x14ac:dyDescent="0.25">
      <c r="A55" s="827"/>
      <c r="B55" s="830"/>
      <c r="C55" s="48" t="s">
        <v>282</v>
      </c>
      <c r="D55" s="38"/>
      <c r="E55" s="243"/>
      <c r="F55" s="704"/>
      <c r="G55" s="53"/>
      <c r="H55" s="833"/>
      <c r="I55" s="836"/>
      <c r="N55" s="512">
        <v>3</v>
      </c>
      <c r="O55" s="10" t="s">
        <v>88</v>
      </c>
      <c r="P55" s="450">
        <f>$F$91</f>
        <v>5203.3600000000006</v>
      </c>
      <c r="Q55" s="504">
        <f t="shared" si="1"/>
        <v>5.2033600000000009</v>
      </c>
    </row>
    <row r="56" spans="1:17" ht="15.75" thickBot="1" x14ac:dyDescent="0.3">
      <c r="A56" s="827"/>
      <c r="B56" s="830"/>
      <c r="C56" s="48" t="s">
        <v>243</v>
      </c>
      <c r="D56" s="38"/>
      <c r="E56" s="243"/>
      <c r="F56" s="704"/>
      <c r="G56" s="53"/>
      <c r="H56" s="833"/>
      <c r="I56" s="836"/>
      <c r="N56" s="513">
        <v>4</v>
      </c>
      <c r="O56" s="470" t="s">
        <v>20</v>
      </c>
      <c r="P56" s="505">
        <f>$F$11</f>
        <v>4508.3650000000007</v>
      </c>
      <c r="Q56" s="506">
        <f t="shared" si="1"/>
        <v>4.5083650000000004</v>
      </c>
    </row>
    <row r="57" spans="1:17" x14ac:dyDescent="0.25">
      <c r="A57" s="827"/>
      <c r="B57" s="830"/>
      <c r="C57" s="46" t="s">
        <v>200</v>
      </c>
      <c r="D57" s="35">
        <f>Base!K10</f>
        <v>4</v>
      </c>
      <c r="E57" s="243"/>
      <c r="F57" s="704"/>
      <c r="G57" s="53"/>
      <c r="H57" s="833"/>
      <c r="I57" s="836"/>
      <c r="N57" s="436">
        <v>5</v>
      </c>
      <c r="O57" s="475" t="s">
        <v>13</v>
      </c>
      <c r="P57" s="503">
        <f>$F$3</f>
        <v>2980.5350000000003</v>
      </c>
      <c r="Q57" s="293">
        <f t="shared" si="1"/>
        <v>2.9805350000000002</v>
      </c>
    </row>
    <row r="58" spans="1:17" ht="15.75" thickBot="1" x14ac:dyDescent="0.3">
      <c r="A58" s="827"/>
      <c r="B58" s="831"/>
      <c r="C58" s="49" t="s">
        <v>203</v>
      </c>
      <c r="D58" s="40">
        <f>Base!M10</f>
        <v>20</v>
      </c>
      <c r="E58" s="247"/>
      <c r="F58" s="751"/>
      <c r="G58" s="58"/>
      <c r="H58" s="834"/>
      <c r="I58" s="837"/>
      <c r="N58" s="512">
        <v>6</v>
      </c>
      <c r="O58" s="10" t="s">
        <v>82</v>
      </c>
      <c r="P58" s="450">
        <f>$F$83</f>
        <v>2916.92</v>
      </c>
      <c r="Q58" s="504">
        <f t="shared" si="1"/>
        <v>2.9169200000000002</v>
      </c>
    </row>
    <row r="59" spans="1:17" x14ac:dyDescent="0.25">
      <c r="A59" s="826">
        <v>7</v>
      </c>
      <c r="B59" s="829" t="s">
        <v>59</v>
      </c>
      <c r="C59" s="45" t="s">
        <v>191</v>
      </c>
      <c r="D59" s="33"/>
      <c r="E59" s="242"/>
      <c r="F59" s="750">
        <f>SUM(E59:E66)</f>
        <v>9327.93</v>
      </c>
      <c r="G59" s="54"/>
      <c r="H59" s="832" t="s">
        <v>404</v>
      </c>
      <c r="I59" s="835"/>
      <c r="N59" s="512">
        <v>7</v>
      </c>
      <c r="O59" s="99" t="s">
        <v>407</v>
      </c>
      <c r="P59" s="450">
        <f>$F$19</f>
        <v>2893.2</v>
      </c>
      <c r="Q59" s="504">
        <f t="shared" si="1"/>
        <v>2.8931999999999998</v>
      </c>
    </row>
    <row r="60" spans="1:17" x14ac:dyDescent="0.25">
      <c r="A60" s="827"/>
      <c r="B60" s="830"/>
      <c r="C60" s="46" t="s">
        <v>190</v>
      </c>
      <c r="D60" s="35">
        <v>12</v>
      </c>
      <c r="E60" s="156">
        <f>'M3'!O23</f>
        <v>4823.18</v>
      </c>
      <c r="F60" s="704"/>
      <c r="G60" s="50" t="s">
        <v>405</v>
      </c>
      <c r="H60" s="833"/>
      <c r="I60" s="836"/>
      <c r="N60" s="512">
        <v>8</v>
      </c>
      <c r="O60" s="10" t="s">
        <v>70</v>
      </c>
      <c r="P60" s="450">
        <f>$F$67</f>
        <v>2829.87</v>
      </c>
      <c r="Q60" s="504">
        <f t="shared" si="1"/>
        <v>2.8298700000000001</v>
      </c>
    </row>
    <row r="61" spans="1:17" x14ac:dyDescent="0.25">
      <c r="A61" s="827"/>
      <c r="B61" s="830"/>
      <c r="C61" s="47" t="s">
        <v>189</v>
      </c>
      <c r="D61" s="35">
        <v>8</v>
      </c>
      <c r="E61" s="156">
        <f>'M3'!O24</f>
        <v>4504.75</v>
      </c>
      <c r="F61" s="704"/>
      <c r="G61" s="50" t="s">
        <v>406</v>
      </c>
      <c r="H61" s="833"/>
      <c r="I61" s="836"/>
      <c r="N61" s="512">
        <v>9</v>
      </c>
      <c r="O61" s="10" t="s">
        <v>76</v>
      </c>
      <c r="P61" s="450">
        <f>$F$75</f>
        <v>2138.63</v>
      </c>
      <c r="Q61" s="504">
        <f t="shared" si="1"/>
        <v>2.13863</v>
      </c>
    </row>
    <row r="62" spans="1:17" ht="15.75" thickBot="1" x14ac:dyDescent="0.3">
      <c r="A62" s="827"/>
      <c r="B62" s="830"/>
      <c r="C62" s="46" t="s">
        <v>193</v>
      </c>
      <c r="D62" s="35"/>
      <c r="E62" s="156"/>
      <c r="F62" s="704"/>
      <c r="G62" s="50"/>
      <c r="H62" s="833"/>
      <c r="I62" s="836"/>
      <c r="N62" s="513">
        <v>10</v>
      </c>
      <c r="O62" s="470" t="s">
        <v>98</v>
      </c>
      <c r="P62" s="505">
        <f>$F$107</f>
        <v>1155.1000000000001</v>
      </c>
      <c r="Q62" s="506">
        <f t="shared" si="1"/>
        <v>1.1551000000000002</v>
      </c>
    </row>
    <row r="63" spans="1:17" x14ac:dyDescent="0.25">
      <c r="A63" s="827"/>
      <c r="B63" s="830"/>
      <c r="C63" s="48" t="s">
        <v>282</v>
      </c>
      <c r="D63" s="38"/>
      <c r="E63" s="243"/>
      <c r="F63" s="704"/>
      <c r="G63" s="53"/>
      <c r="H63" s="833"/>
      <c r="I63" s="836"/>
      <c r="N63" s="436">
        <v>11</v>
      </c>
      <c r="O63" s="475" t="s">
        <v>38</v>
      </c>
      <c r="P63" s="503">
        <f>$F$35</f>
        <v>878.5390000000001</v>
      </c>
      <c r="Q63" s="293">
        <f t="shared" si="1"/>
        <v>0.87853900000000007</v>
      </c>
    </row>
    <row r="64" spans="1:17" x14ac:dyDescent="0.25">
      <c r="A64" s="827"/>
      <c r="B64" s="830"/>
      <c r="C64" s="48" t="s">
        <v>243</v>
      </c>
      <c r="D64" s="38"/>
      <c r="E64" s="243"/>
      <c r="F64" s="704"/>
      <c r="G64" s="53"/>
      <c r="H64" s="833"/>
      <c r="I64" s="836"/>
      <c r="N64" s="512">
        <v>12</v>
      </c>
      <c r="O64" s="10" t="s">
        <v>45</v>
      </c>
      <c r="P64" s="450">
        <f>$F$43</f>
        <v>705.70400000000006</v>
      </c>
      <c r="Q64" s="504">
        <f t="shared" si="1"/>
        <v>0.70570400000000011</v>
      </c>
    </row>
    <row r="65" spans="1:17" x14ac:dyDescent="0.25">
      <c r="A65" s="827"/>
      <c r="B65" s="830"/>
      <c r="C65" s="46" t="s">
        <v>200</v>
      </c>
      <c r="D65" s="35">
        <f>Base!K11</f>
        <v>52</v>
      </c>
      <c r="E65" s="243"/>
      <c r="F65" s="704"/>
      <c r="G65" s="53"/>
      <c r="H65" s="833"/>
      <c r="I65" s="836"/>
      <c r="N65" s="512">
        <v>13</v>
      </c>
      <c r="O65" s="10" t="s">
        <v>52</v>
      </c>
      <c r="P65" s="450">
        <f>$F$51</f>
        <v>595.93000000000006</v>
      </c>
      <c r="Q65" s="504">
        <f t="shared" si="1"/>
        <v>0.59593000000000007</v>
      </c>
    </row>
    <row r="66" spans="1:17" ht="15.75" thickBot="1" x14ac:dyDescent="0.3">
      <c r="A66" s="827"/>
      <c r="B66" s="831"/>
      <c r="C66" s="49" t="s">
        <v>203</v>
      </c>
      <c r="D66" s="40">
        <f>Base!M11</f>
        <v>193</v>
      </c>
      <c r="E66" s="247"/>
      <c r="F66" s="751"/>
      <c r="G66" s="58"/>
      <c r="H66" s="834"/>
      <c r="I66" s="837"/>
      <c r="N66" s="512">
        <v>14</v>
      </c>
      <c r="O66" s="10" t="s">
        <v>113</v>
      </c>
      <c r="P66" s="450">
        <f>$F$131</f>
        <v>336.21000000000004</v>
      </c>
      <c r="Q66" s="504">
        <f t="shared" si="1"/>
        <v>0.33621000000000001</v>
      </c>
    </row>
    <row r="67" spans="1:17" x14ac:dyDescent="0.25">
      <c r="A67" s="826">
        <v>8</v>
      </c>
      <c r="B67" s="829" t="s">
        <v>70</v>
      </c>
      <c r="C67" s="45" t="s">
        <v>191</v>
      </c>
      <c r="D67" s="33"/>
      <c r="E67" s="242"/>
      <c r="F67" s="750">
        <f>SUM(E67:E74)</f>
        <v>2829.87</v>
      </c>
      <c r="G67" s="54"/>
      <c r="H67" s="832" t="s">
        <v>408</v>
      </c>
      <c r="I67" s="835"/>
      <c r="K67" s="67"/>
      <c r="N67" s="512">
        <v>15</v>
      </c>
      <c r="O67" s="10" t="s">
        <v>93</v>
      </c>
      <c r="P67" s="450">
        <f>$F$99</f>
        <v>334.39</v>
      </c>
      <c r="Q67" s="504">
        <f t="shared" si="1"/>
        <v>0.33438999999999997</v>
      </c>
    </row>
    <row r="68" spans="1:17" x14ac:dyDescent="0.25">
      <c r="A68" s="827"/>
      <c r="B68" s="830"/>
      <c r="C68" s="46" t="s">
        <v>190</v>
      </c>
      <c r="D68" s="35">
        <v>6</v>
      </c>
      <c r="E68" s="156">
        <f>'M3'!I26</f>
        <v>1783.83</v>
      </c>
      <c r="F68" s="704"/>
      <c r="G68" s="50" t="s">
        <v>409</v>
      </c>
      <c r="H68" s="833"/>
      <c r="I68" s="836"/>
      <c r="K68" s="67"/>
      <c r="N68" s="512">
        <v>16</v>
      </c>
      <c r="O68" s="10" t="s">
        <v>103</v>
      </c>
      <c r="P68" s="450">
        <f>$F$115</f>
        <v>299.01</v>
      </c>
      <c r="Q68" s="504">
        <f t="shared" si="1"/>
        <v>0.29901</v>
      </c>
    </row>
    <row r="69" spans="1:17" ht="15.75" thickBot="1" x14ac:dyDescent="0.3">
      <c r="A69" s="827"/>
      <c r="B69" s="830"/>
      <c r="C69" s="47" t="s">
        <v>189</v>
      </c>
      <c r="D69" s="35">
        <v>6</v>
      </c>
      <c r="E69" s="156">
        <f>'M3'!I27</f>
        <v>1046.04</v>
      </c>
      <c r="F69" s="704"/>
      <c r="G69" s="50" t="s">
        <v>410</v>
      </c>
      <c r="H69" s="833"/>
      <c r="I69" s="836"/>
      <c r="K69" s="67"/>
      <c r="N69" s="513">
        <v>17</v>
      </c>
      <c r="O69" s="470" t="s">
        <v>108</v>
      </c>
      <c r="P69" s="505">
        <f>$F$123</f>
        <v>98.13</v>
      </c>
      <c r="Q69" s="506">
        <f t="shared" si="1"/>
        <v>9.8129999999999995E-2</v>
      </c>
    </row>
    <row r="70" spans="1:17" x14ac:dyDescent="0.25">
      <c r="A70" s="827"/>
      <c r="B70" s="830"/>
      <c r="C70" s="46" t="s">
        <v>193</v>
      </c>
      <c r="D70" s="35"/>
      <c r="E70" s="156"/>
      <c r="F70" s="704"/>
      <c r="G70" s="50"/>
      <c r="H70" s="833"/>
      <c r="I70" s="836"/>
      <c r="K70" s="67"/>
      <c r="N70" s="511"/>
      <c r="P70" s="434">
        <f>SUM(P53:P69)</f>
        <v>45347.582999999991</v>
      </c>
      <c r="Q70" s="434">
        <f>SUM(Q53:Q69)</f>
        <v>45.347583</v>
      </c>
    </row>
    <row r="71" spans="1:17" x14ac:dyDescent="0.25">
      <c r="A71" s="827"/>
      <c r="B71" s="830"/>
      <c r="C71" s="48" t="s">
        <v>282</v>
      </c>
      <c r="D71" s="38"/>
      <c r="E71" s="243"/>
      <c r="F71" s="704"/>
      <c r="G71" s="53"/>
      <c r="H71" s="833"/>
      <c r="I71" s="836"/>
      <c r="K71" s="67"/>
    </row>
    <row r="72" spans="1:17" x14ac:dyDescent="0.25">
      <c r="A72" s="827"/>
      <c r="B72" s="830"/>
      <c r="C72" s="48" t="s">
        <v>243</v>
      </c>
      <c r="D72" s="38"/>
      <c r="E72" s="243"/>
      <c r="F72" s="704"/>
      <c r="G72" s="53"/>
      <c r="H72" s="833"/>
      <c r="I72" s="836"/>
      <c r="K72" s="67"/>
    </row>
    <row r="73" spans="1:17" x14ac:dyDescent="0.25">
      <c r="A73" s="827"/>
      <c r="B73" s="830"/>
      <c r="C73" s="46" t="s">
        <v>200</v>
      </c>
      <c r="D73" s="35">
        <f>Base!K12</f>
        <v>18</v>
      </c>
      <c r="E73" s="243"/>
      <c r="F73" s="704"/>
      <c r="G73" s="53"/>
      <c r="H73" s="833"/>
      <c r="I73" s="836"/>
      <c r="K73" s="67"/>
    </row>
    <row r="74" spans="1:17" ht="15.75" thickBot="1" x14ac:dyDescent="0.3">
      <c r="A74" s="827"/>
      <c r="B74" s="831"/>
      <c r="C74" s="49" t="s">
        <v>203</v>
      </c>
      <c r="D74" s="40">
        <f>Base!M12</f>
        <v>52</v>
      </c>
      <c r="E74" s="247"/>
      <c r="F74" s="751"/>
      <c r="G74" s="58"/>
      <c r="H74" s="834"/>
      <c r="I74" s="837"/>
    </row>
    <row r="75" spans="1:17" x14ac:dyDescent="0.25">
      <c r="A75" s="826">
        <v>9</v>
      </c>
      <c r="B75" s="829" t="s">
        <v>76</v>
      </c>
      <c r="C75" s="45" t="s">
        <v>191</v>
      </c>
      <c r="D75" s="33"/>
      <c r="E75" s="242"/>
      <c r="F75" s="750">
        <f>SUM(E75:E82)</f>
        <v>2138.63</v>
      </c>
      <c r="G75" s="54"/>
      <c r="H75" s="832" t="s">
        <v>411</v>
      </c>
      <c r="I75" s="835"/>
    </row>
    <row r="76" spans="1:17" x14ac:dyDescent="0.25">
      <c r="A76" s="827"/>
      <c r="B76" s="830"/>
      <c r="C76" s="46" t="s">
        <v>190</v>
      </c>
      <c r="D76" s="35">
        <v>6</v>
      </c>
      <c r="E76" s="156">
        <f>'M3'!J29</f>
        <v>1234.24</v>
      </c>
      <c r="F76" s="704"/>
      <c r="G76" s="50" t="s">
        <v>412</v>
      </c>
      <c r="H76" s="833"/>
      <c r="I76" s="836"/>
    </row>
    <row r="77" spans="1:17" x14ac:dyDescent="0.25">
      <c r="A77" s="827"/>
      <c r="B77" s="830"/>
      <c r="C77" s="47" t="s">
        <v>189</v>
      </c>
      <c r="D77" s="35">
        <v>5</v>
      </c>
      <c r="E77" s="156">
        <f>'M3'!J30</f>
        <v>723.49</v>
      </c>
      <c r="F77" s="704"/>
      <c r="G77" s="50" t="s">
        <v>413</v>
      </c>
      <c r="H77" s="833"/>
      <c r="I77" s="836"/>
    </row>
    <row r="78" spans="1:17" x14ac:dyDescent="0.25">
      <c r="A78" s="827"/>
      <c r="B78" s="830"/>
      <c r="C78" s="46" t="s">
        <v>193</v>
      </c>
      <c r="D78" s="35"/>
      <c r="E78" s="156"/>
      <c r="F78" s="704"/>
      <c r="G78" s="50"/>
      <c r="H78" s="833"/>
      <c r="I78" s="836"/>
    </row>
    <row r="79" spans="1:17" x14ac:dyDescent="0.25">
      <c r="A79" s="827"/>
      <c r="B79" s="830"/>
      <c r="C79" s="48" t="s">
        <v>282</v>
      </c>
      <c r="D79" s="38"/>
      <c r="E79" s="243"/>
      <c r="F79" s="704"/>
      <c r="G79" s="53"/>
      <c r="H79" s="833"/>
      <c r="I79" s="836"/>
    </row>
    <row r="80" spans="1:17" x14ac:dyDescent="0.25">
      <c r="A80" s="827"/>
      <c r="B80" s="830"/>
      <c r="C80" s="48" t="s">
        <v>243</v>
      </c>
      <c r="D80" s="38">
        <v>1</v>
      </c>
      <c r="E80" s="243">
        <f>'M3'!J31</f>
        <v>180.9</v>
      </c>
      <c r="F80" s="704"/>
      <c r="G80" s="53"/>
      <c r="H80" s="833"/>
      <c r="I80" s="836"/>
    </row>
    <row r="81" spans="1:13" x14ac:dyDescent="0.25">
      <c r="A81" s="827"/>
      <c r="B81" s="830"/>
      <c r="C81" s="46" t="s">
        <v>200</v>
      </c>
      <c r="D81" s="38">
        <f>Base!K13</f>
        <v>14</v>
      </c>
      <c r="E81" s="243"/>
      <c r="F81" s="704"/>
      <c r="G81" s="53"/>
      <c r="H81" s="833"/>
      <c r="I81" s="836"/>
    </row>
    <row r="82" spans="1:13" ht="15.75" thickBot="1" x14ac:dyDescent="0.3">
      <c r="A82" s="827"/>
      <c r="B82" s="830"/>
      <c r="C82" s="49" t="s">
        <v>203</v>
      </c>
      <c r="D82" s="40">
        <f>Base!M13</f>
        <v>37</v>
      </c>
      <c r="E82" s="247"/>
      <c r="F82" s="751"/>
      <c r="G82" s="58"/>
      <c r="H82" s="834"/>
      <c r="I82" s="837"/>
    </row>
    <row r="83" spans="1:13" x14ac:dyDescent="0.25">
      <c r="A83" s="826">
        <v>10</v>
      </c>
      <c r="B83" s="829" t="s">
        <v>82</v>
      </c>
      <c r="C83" s="45" t="s">
        <v>191</v>
      </c>
      <c r="D83" s="33"/>
      <c r="E83" s="242"/>
      <c r="F83" s="750">
        <f>SUM(E83:E90)</f>
        <v>2916.92</v>
      </c>
      <c r="G83" s="54"/>
      <c r="H83" s="832" t="s">
        <v>414</v>
      </c>
      <c r="I83" s="835"/>
    </row>
    <row r="84" spans="1:13" x14ac:dyDescent="0.25">
      <c r="A84" s="827"/>
      <c r="B84" s="830"/>
      <c r="C84" s="46" t="s">
        <v>190</v>
      </c>
      <c r="D84" s="35">
        <v>4</v>
      </c>
      <c r="E84" s="156">
        <f>'M3'!I33</f>
        <v>1555.59</v>
      </c>
      <c r="F84" s="704"/>
      <c r="G84" s="50" t="s">
        <v>415</v>
      </c>
      <c r="H84" s="833"/>
      <c r="I84" s="836"/>
    </row>
    <row r="85" spans="1:13" x14ac:dyDescent="0.25">
      <c r="A85" s="827"/>
      <c r="B85" s="830"/>
      <c r="C85" s="47" t="s">
        <v>189</v>
      </c>
      <c r="D85" s="35">
        <v>7</v>
      </c>
      <c r="E85" s="156">
        <f>'M3'!I34</f>
        <v>1361.33</v>
      </c>
      <c r="F85" s="704"/>
      <c r="G85" s="50" t="s">
        <v>416</v>
      </c>
      <c r="H85" s="833"/>
      <c r="I85" s="836"/>
    </row>
    <row r="86" spans="1:13" x14ac:dyDescent="0.25">
      <c r="A86" s="827"/>
      <c r="B86" s="830"/>
      <c r="C86" s="46" t="s">
        <v>193</v>
      </c>
      <c r="D86" s="35"/>
      <c r="E86" s="156"/>
      <c r="F86" s="704"/>
      <c r="G86" s="50"/>
      <c r="H86" s="833"/>
      <c r="I86" s="836"/>
    </row>
    <row r="87" spans="1:13" x14ac:dyDescent="0.25">
      <c r="A87" s="827"/>
      <c r="B87" s="830"/>
      <c r="C87" s="48" t="s">
        <v>282</v>
      </c>
      <c r="D87" s="38"/>
      <c r="E87" s="243"/>
      <c r="F87" s="704"/>
      <c r="G87" s="53"/>
      <c r="H87" s="833"/>
      <c r="I87" s="836"/>
    </row>
    <row r="88" spans="1:13" x14ac:dyDescent="0.25">
      <c r="A88" s="827"/>
      <c r="B88" s="830"/>
      <c r="C88" s="48" t="s">
        <v>243</v>
      </c>
      <c r="D88" s="38"/>
      <c r="E88" s="243"/>
      <c r="F88" s="704"/>
      <c r="G88" s="53"/>
      <c r="H88" s="833"/>
      <c r="I88" s="836"/>
    </row>
    <row r="89" spans="1:13" x14ac:dyDescent="0.25">
      <c r="A89" s="827"/>
      <c r="B89" s="830"/>
      <c r="C89" s="46" t="s">
        <v>200</v>
      </c>
      <c r="D89" s="35">
        <f>Base!K14</f>
        <v>10</v>
      </c>
      <c r="E89" s="243"/>
      <c r="F89" s="704"/>
      <c r="G89" s="53"/>
      <c r="H89" s="833"/>
      <c r="I89" s="836"/>
    </row>
    <row r="90" spans="1:13" ht="15.75" thickBot="1" x14ac:dyDescent="0.3">
      <c r="A90" s="827"/>
      <c r="B90" s="830"/>
      <c r="C90" s="49" t="s">
        <v>203</v>
      </c>
      <c r="D90" s="40">
        <f>Base!M14</f>
        <v>48</v>
      </c>
      <c r="E90" s="247"/>
      <c r="F90" s="751"/>
      <c r="G90" s="58"/>
      <c r="H90" s="834"/>
      <c r="I90" s="837"/>
      <c r="K90" s="59"/>
    </row>
    <row r="91" spans="1:13" x14ac:dyDescent="0.25">
      <c r="A91" s="826">
        <v>11</v>
      </c>
      <c r="B91" s="829" t="s">
        <v>88</v>
      </c>
      <c r="C91" s="45" t="s">
        <v>191</v>
      </c>
      <c r="D91" s="33"/>
      <c r="E91" s="242"/>
      <c r="F91" s="750">
        <f>SUM(E91:E98)</f>
        <v>5203.3600000000006</v>
      </c>
      <c r="G91" s="54"/>
      <c r="H91" s="832" t="s">
        <v>417</v>
      </c>
      <c r="I91" s="835"/>
      <c r="K91" s="59"/>
    </row>
    <row r="92" spans="1:13" x14ac:dyDescent="0.25">
      <c r="A92" s="827"/>
      <c r="B92" s="830"/>
      <c r="C92" s="46" t="s">
        <v>190</v>
      </c>
      <c r="D92" s="35">
        <v>13</v>
      </c>
      <c r="E92" s="156">
        <f>'M3'!Q36</f>
        <v>1917.67</v>
      </c>
      <c r="F92" s="704"/>
      <c r="G92" s="50" t="s">
        <v>418</v>
      </c>
      <c r="H92" s="833"/>
      <c r="I92" s="836"/>
      <c r="K92" s="59"/>
    </row>
    <row r="93" spans="1:13" x14ac:dyDescent="0.25">
      <c r="A93" s="827"/>
      <c r="B93" s="830"/>
      <c r="C93" s="47" t="s">
        <v>189</v>
      </c>
      <c r="D93" s="35">
        <v>7</v>
      </c>
      <c r="E93" s="156">
        <f>'M3'!Q37</f>
        <v>3285.69</v>
      </c>
      <c r="F93" s="704"/>
      <c r="G93" s="50" t="s">
        <v>419</v>
      </c>
      <c r="H93" s="833"/>
      <c r="I93" s="836"/>
      <c r="K93" s="59"/>
    </row>
    <row r="94" spans="1:13" x14ac:dyDescent="0.25">
      <c r="A94" s="827"/>
      <c r="B94" s="830"/>
      <c r="C94" s="46" t="s">
        <v>193</v>
      </c>
      <c r="D94" s="35"/>
      <c r="E94" s="156"/>
      <c r="F94" s="704"/>
      <c r="G94" s="50"/>
      <c r="H94" s="833"/>
      <c r="I94" s="836"/>
      <c r="K94" s="59"/>
      <c r="L94" s="31"/>
      <c r="M94" s="44"/>
    </row>
    <row r="95" spans="1:13" x14ac:dyDescent="0.25">
      <c r="A95" s="827"/>
      <c r="B95" s="830"/>
      <c r="C95" s="48" t="s">
        <v>282</v>
      </c>
      <c r="D95" s="38"/>
      <c r="E95" s="243"/>
      <c r="F95" s="704"/>
      <c r="G95" s="53"/>
      <c r="H95" s="833"/>
      <c r="I95" s="836"/>
      <c r="K95" s="60"/>
      <c r="L95" s="31"/>
      <c r="M95" s="44"/>
    </row>
    <row r="96" spans="1:13" x14ac:dyDescent="0.25">
      <c r="A96" s="827"/>
      <c r="B96" s="830"/>
      <c r="C96" s="48" t="s">
        <v>243</v>
      </c>
      <c r="D96" s="38"/>
      <c r="E96" s="243"/>
      <c r="F96" s="704"/>
      <c r="G96" s="53"/>
      <c r="H96" s="833"/>
      <c r="I96" s="836"/>
      <c r="K96" s="60"/>
      <c r="L96" s="31"/>
      <c r="M96" s="44"/>
    </row>
    <row r="97" spans="1:13" x14ac:dyDescent="0.25">
      <c r="A97" s="827"/>
      <c r="B97" s="830"/>
      <c r="C97" s="46" t="s">
        <v>200</v>
      </c>
      <c r="D97" s="35">
        <f>Base!K15</f>
        <v>48</v>
      </c>
      <c r="E97" s="243"/>
      <c r="F97" s="704"/>
      <c r="G97" s="53"/>
      <c r="H97" s="833"/>
      <c r="I97" s="836"/>
      <c r="K97" s="60"/>
      <c r="L97" s="31"/>
      <c r="M97" s="44"/>
    </row>
    <row r="98" spans="1:13" ht="15.75" thickBot="1" x14ac:dyDescent="0.3">
      <c r="A98" s="827"/>
      <c r="B98" s="830"/>
      <c r="C98" s="49" t="s">
        <v>203</v>
      </c>
      <c r="D98" s="40">
        <f>Base!M15</f>
        <v>143</v>
      </c>
      <c r="E98" s="247"/>
      <c r="F98" s="751"/>
      <c r="G98" s="58"/>
      <c r="H98" s="834"/>
      <c r="I98" s="837"/>
      <c r="K98" s="60"/>
      <c r="L98" s="31"/>
      <c r="M98" s="44"/>
    </row>
    <row r="99" spans="1:13" x14ac:dyDescent="0.25">
      <c r="A99" s="826">
        <v>12</v>
      </c>
      <c r="B99" s="829" t="s">
        <v>93</v>
      </c>
      <c r="C99" s="45" t="s">
        <v>191</v>
      </c>
      <c r="D99" s="33"/>
      <c r="E99" s="242"/>
      <c r="F99" s="750">
        <f>SUM(E99:E106)</f>
        <v>334.39</v>
      </c>
      <c r="G99" s="54"/>
      <c r="H99" s="832" t="s">
        <v>420</v>
      </c>
      <c r="I99" s="835"/>
      <c r="K99" s="59"/>
      <c r="L99" s="31"/>
      <c r="M99" s="44"/>
    </row>
    <row r="100" spans="1:13" x14ac:dyDescent="0.25">
      <c r="A100" s="827"/>
      <c r="B100" s="830"/>
      <c r="C100" s="46" t="s">
        <v>190</v>
      </c>
      <c r="D100" s="35"/>
      <c r="E100" s="156"/>
      <c r="F100" s="704"/>
      <c r="G100" s="50"/>
      <c r="H100" s="833"/>
      <c r="I100" s="836"/>
      <c r="K100" s="60"/>
      <c r="L100" s="31"/>
      <c r="M100" s="44"/>
    </row>
    <row r="101" spans="1:13" x14ac:dyDescent="0.25">
      <c r="A101" s="827"/>
      <c r="B101" s="830"/>
      <c r="C101" s="47" t="s">
        <v>189</v>
      </c>
      <c r="D101" s="35">
        <v>1</v>
      </c>
      <c r="E101" s="156">
        <f>'M3'!D39</f>
        <v>103.65</v>
      </c>
      <c r="F101" s="704"/>
      <c r="G101" s="50">
        <v>39</v>
      </c>
      <c r="H101" s="833"/>
      <c r="I101" s="836"/>
      <c r="K101" s="61"/>
      <c r="L101" s="31"/>
      <c r="M101" s="44"/>
    </row>
    <row r="102" spans="1:13" x14ac:dyDescent="0.25">
      <c r="A102" s="827"/>
      <c r="B102" s="830"/>
      <c r="C102" s="46" t="s">
        <v>193</v>
      </c>
      <c r="D102" s="35"/>
      <c r="E102" s="156"/>
      <c r="F102" s="704"/>
      <c r="G102" s="50"/>
      <c r="H102" s="833"/>
      <c r="I102" s="836"/>
      <c r="K102" s="60"/>
      <c r="L102" s="31"/>
      <c r="M102" s="44"/>
    </row>
    <row r="103" spans="1:13" x14ac:dyDescent="0.25">
      <c r="A103" s="827"/>
      <c r="B103" s="830"/>
      <c r="C103" s="48" t="s">
        <v>282</v>
      </c>
      <c r="D103" s="38">
        <v>1</v>
      </c>
      <c r="E103" s="243">
        <f>'M3'!D40</f>
        <v>230.74</v>
      </c>
      <c r="F103" s="704"/>
      <c r="G103" s="53">
        <v>23</v>
      </c>
      <c r="H103" s="833"/>
      <c r="I103" s="836"/>
      <c r="K103" s="59"/>
      <c r="L103" s="31"/>
      <c r="M103" s="44"/>
    </row>
    <row r="104" spans="1:13" x14ac:dyDescent="0.25">
      <c r="A104" s="827"/>
      <c r="B104" s="830"/>
      <c r="C104" s="48" t="s">
        <v>243</v>
      </c>
      <c r="D104" s="38"/>
      <c r="E104" s="243"/>
      <c r="F104" s="704"/>
      <c r="G104" s="53"/>
      <c r="H104" s="833"/>
      <c r="I104" s="836"/>
      <c r="K104" s="60"/>
      <c r="L104" s="31"/>
      <c r="M104" s="44"/>
    </row>
    <row r="105" spans="1:13" x14ac:dyDescent="0.25">
      <c r="A105" s="827"/>
      <c r="B105" s="830"/>
      <c r="C105" s="46" t="s">
        <v>200</v>
      </c>
      <c r="D105" s="35">
        <f>Base!K16</f>
        <v>1</v>
      </c>
      <c r="E105" s="243"/>
      <c r="F105" s="704"/>
      <c r="G105" s="53"/>
      <c r="H105" s="833"/>
      <c r="I105" s="836"/>
      <c r="K105" s="60"/>
      <c r="L105" s="31"/>
      <c r="M105" s="44"/>
    </row>
    <row r="106" spans="1:13" ht="15.75" thickBot="1" x14ac:dyDescent="0.3">
      <c r="A106" s="827"/>
      <c r="B106" s="830"/>
      <c r="C106" s="49" t="s">
        <v>203</v>
      </c>
      <c r="D106" s="40">
        <f>Base!M16</f>
        <v>11</v>
      </c>
      <c r="E106" s="247"/>
      <c r="F106" s="751"/>
      <c r="G106" s="58"/>
      <c r="H106" s="834"/>
      <c r="I106" s="837"/>
      <c r="K106" s="61"/>
      <c r="L106" s="31"/>
      <c r="M106" s="44"/>
    </row>
    <row r="107" spans="1:13" x14ac:dyDescent="0.25">
      <c r="A107" s="826">
        <v>13</v>
      </c>
      <c r="B107" s="829" t="s">
        <v>760</v>
      </c>
      <c r="C107" s="45" t="s">
        <v>191</v>
      </c>
      <c r="D107" s="33"/>
      <c r="E107" s="242"/>
      <c r="F107" s="750">
        <f>SUM(E107:E114)</f>
        <v>1155.1000000000001</v>
      </c>
      <c r="G107" s="54"/>
      <c r="H107" s="832" t="s">
        <v>421</v>
      </c>
      <c r="I107" s="857"/>
      <c r="K107" s="60"/>
      <c r="L107" s="31"/>
      <c r="M107" s="44"/>
    </row>
    <row r="108" spans="1:13" x14ac:dyDescent="0.25">
      <c r="A108" s="827"/>
      <c r="B108" s="838"/>
      <c r="C108" s="34" t="s">
        <v>190</v>
      </c>
      <c r="D108" s="35">
        <v>1</v>
      </c>
      <c r="E108" s="156">
        <f>'M3'!I42</f>
        <v>642.83000000000004</v>
      </c>
      <c r="F108" s="704"/>
      <c r="G108" s="50">
        <v>42</v>
      </c>
      <c r="H108" s="833"/>
      <c r="I108" s="836"/>
      <c r="L108" s="31"/>
      <c r="M108" s="44"/>
    </row>
    <row r="109" spans="1:13" x14ac:dyDescent="0.25">
      <c r="A109" s="827"/>
      <c r="B109" s="838"/>
      <c r="C109" s="157" t="s">
        <v>189</v>
      </c>
      <c r="D109" s="35"/>
      <c r="E109" s="156">
        <f>'M3'!I43</f>
        <v>512.2700000000001</v>
      </c>
      <c r="F109" s="704"/>
      <c r="G109" s="50"/>
      <c r="H109" s="833"/>
      <c r="I109" s="836"/>
      <c r="L109" s="31"/>
      <c r="M109" s="44"/>
    </row>
    <row r="110" spans="1:13" x14ac:dyDescent="0.25">
      <c r="A110" s="827"/>
      <c r="B110" s="830"/>
      <c r="C110" s="46" t="s">
        <v>193</v>
      </c>
      <c r="D110" s="35"/>
      <c r="E110" s="156"/>
      <c r="F110" s="704"/>
      <c r="G110" s="50"/>
      <c r="H110" s="833"/>
      <c r="I110" s="836"/>
      <c r="L110" s="31"/>
      <c r="M110" s="44"/>
    </row>
    <row r="111" spans="1:13" x14ac:dyDescent="0.25">
      <c r="A111" s="827"/>
      <c r="B111" s="830"/>
      <c r="C111" s="48" t="s">
        <v>282</v>
      </c>
      <c r="D111" s="38">
        <v>1</v>
      </c>
      <c r="E111" s="243"/>
      <c r="F111" s="704"/>
      <c r="G111" s="53">
        <v>23</v>
      </c>
      <c r="H111" s="833"/>
      <c r="I111" s="836"/>
      <c r="L111" s="31"/>
      <c r="M111" s="44"/>
    </row>
    <row r="112" spans="1:13" x14ac:dyDescent="0.25">
      <c r="A112" s="827"/>
      <c r="B112" s="830"/>
      <c r="C112" s="48" t="s">
        <v>243</v>
      </c>
      <c r="D112" s="38"/>
      <c r="E112" s="243"/>
      <c r="F112" s="704"/>
      <c r="G112" s="53"/>
      <c r="H112" s="833"/>
      <c r="I112" s="836"/>
      <c r="L112" s="31"/>
      <c r="M112" s="44"/>
    </row>
    <row r="113" spans="1:24" x14ac:dyDescent="0.25">
      <c r="A113" s="827"/>
      <c r="B113" s="830"/>
      <c r="C113" s="46" t="s">
        <v>200</v>
      </c>
      <c r="D113" s="35">
        <f>Base!K17</f>
        <v>1</v>
      </c>
      <c r="E113" s="243"/>
      <c r="F113" s="704"/>
      <c r="G113" s="53"/>
      <c r="H113" s="833"/>
      <c r="I113" s="836"/>
      <c r="L113" s="31"/>
      <c r="M113" s="44"/>
    </row>
    <row r="114" spans="1:24" ht="15.75" thickBot="1" x14ac:dyDescent="0.3">
      <c r="A114" s="827"/>
      <c r="B114" s="830"/>
      <c r="C114" s="49" t="s">
        <v>203</v>
      </c>
      <c r="D114" s="40">
        <f>Base!M17</f>
        <v>4</v>
      </c>
      <c r="E114" s="247"/>
      <c r="F114" s="751"/>
      <c r="G114" s="58"/>
      <c r="H114" s="834"/>
      <c r="I114" s="837"/>
      <c r="L114" s="31"/>
      <c r="M114" s="44"/>
    </row>
    <row r="115" spans="1:24" x14ac:dyDescent="0.25">
      <c r="A115" s="826">
        <v>14</v>
      </c>
      <c r="B115" s="829" t="s">
        <v>103</v>
      </c>
      <c r="C115" s="45" t="s">
        <v>191</v>
      </c>
      <c r="D115" s="33"/>
      <c r="E115" s="242"/>
      <c r="F115" s="750">
        <f>SUM(E115:E122)</f>
        <v>299.01</v>
      </c>
      <c r="G115" s="54"/>
      <c r="H115" s="832" t="s">
        <v>423</v>
      </c>
      <c r="I115" s="835"/>
      <c r="L115" s="31"/>
      <c r="M115" s="44"/>
    </row>
    <row r="116" spans="1:24" x14ac:dyDescent="0.25">
      <c r="A116" s="827"/>
      <c r="B116" s="830"/>
      <c r="C116" s="46" t="s">
        <v>190</v>
      </c>
      <c r="D116" s="35">
        <v>1</v>
      </c>
      <c r="E116" s="156">
        <f>'M3'!C45</f>
        <v>235</v>
      </c>
      <c r="F116" s="704"/>
      <c r="G116" s="50">
        <v>25</v>
      </c>
      <c r="H116" s="833"/>
      <c r="I116" s="836"/>
      <c r="L116" s="31"/>
      <c r="M116" s="44"/>
    </row>
    <row r="117" spans="1:24" x14ac:dyDescent="0.25">
      <c r="A117" s="827"/>
      <c r="B117" s="830"/>
      <c r="C117" s="47" t="s">
        <v>189</v>
      </c>
      <c r="D117" s="35">
        <v>2</v>
      </c>
      <c r="E117" s="156">
        <f>'M3'!C46</f>
        <v>64.010000000000005</v>
      </c>
      <c r="F117" s="704"/>
      <c r="G117" s="50" t="s">
        <v>422</v>
      </c>
      <c r="H117" s="833"/>
      <c r="I117" s="836"/>
      <c r="L117" s="31"/>
      <c r="M117" s="44"/>
    </row>
    <row r="118" spans="1:24" x14ac:dyDescent="0.25">
      <c r="A118" s="827"/>
      <c r="B118" s="830"/>
      <c r="C118" s="46" t="s">
        <v>193</v>
      </c>
      <c r="D118" s="35"/>
      <c r="E118" s="156"/>
      <c r="F118" s="704"/>
      <c r="G118" s="50"/>
      <c r="H118" s="833"/>
      <c r="I118" s="836"/>
      <c r="L118" s="31"/>
      <c r="M118" s="44"/>
    </row>
    <row r="119" spans="1:24" x14ac:dyDescent="0.25">
      <c r="A119" s="827"/>
      <c r="B119" s="830"/>
      <c r="C119" s="48" t="s">
        <v>282</v>
      </c>
      <c r="D119" s="38"/>
      <c r="E119" s="243"/>
      <c r="F119" s="704"/>
      <c r="G119" s="53"/>
      <c r="H119" s="833"/>
      <c r="I119" s="836"/>
      <c r="L119" s="31"/>
      <c r="M119" s="44"/>
    </row>
    <row r="120" spans="1:24" x14ac:dyDescent="0.25">
      <c r="A120" s="827"/>
      <c r="B120" s="830"/>
      <c r="C120" s="48" t="s">
        <v>243</v>
      </c>
      <c r="D120" s="38"/>
      <c r="E120" s="243"/>
      <c r="F120" s="704"/>
      <c r="G120" s="53"/>
      <c r="H120" s="833"/>
      <c r="I120" s="836"/>
      <c r="K120" s="67"/>
      <c r="L120" s="31"/>
      <c r="M120" s="44"/>
    </row>
    <row r="121" spans="1:24" x14ac:dyDescent="0.25">
      <c r="A121" s="827"/>
      <c r="B121" s="830"/>
      <c r="C121" s="46" t="s">
        <v>200</v>
      </c>
      <c r="D121" s="38">
        <f>Base!K18</f>
        <v>1</v>
      </c>
      <c r="E121" s="243"/>
      <c r="F121" s="704"/>
      <c r="G121" s="53"/>
      <c r="H121" s="833"/>
      <c r="I121" s="836"/>
      <c r="K121" s="67"/>
      <c r="L121" s="31"/>
      <c r="M121" s="44"/>
    </row>
    <row r="122" spans="1:24" ht="15.75" thickBot="1" x14ac:dyDescent="0.3">
      <c r="A122" s="827"/>
      <c r="B122" s="830"/>
      <c r="C122" s="49" t="s">
        <v>203</v>
      </c>
      <c r="D122" s="40">
        <f>Base!M18</f>
        <v>0</v>
      </c>
      <c r="E122" s="247"/>
      <c r="F122" s="751"/>
      <c r="G122" s="58"/>
      <c r="H122" s="834"/>
      <c r="I122" s="837"/>
      <c r="K122" s="67"/>
      <c r="L122" s="31"/>
      <c r="M122" s="44"/>
    </row>
    <row r="123" spans="1:24" x14ac:dyDescent="0.25">
      <c r="A123" s="826">
        <v>15</v>
      </c>
      <c r="B123" s="829" t="s">
        <v>108</v>
      </c>
      <c r="C123" s="45" t="s">
        <v>191</v>
      </c>
      <c r="D123" s="33"/>
      <c r="E123" s="242"/>
      <c r="F123" s="750">
        <f>SUM(E123:E130)</f>
        <v>98.13</v>
      </c>
      <c r="G123" s="54"/>
      <c r="H123" s="832" t="s">
        <v>423</v>
      </c>
      <c r="I123" s="835"/>
      <c r="K123" s="67"/>
      <c r="L123" s="31"/>
      <c r="M123" s="44"/>
    </row>
    <row r="124" spans="1:24" x14ac:dyDescent="0.25">
      <c r="A124" s="827"/>
      <c r="B124" s="830"/>
      <c r="C124" s="46" t="s">
        <v>190</v>
      </c>
      <c r="D124" s="35">
        <v>2</v>
      </c>
      <c r="E124" s="156"/>
      <c r="F124" s="704"/>
      <c r="G124" s="50" t="s">
        <v>346</v>
      </c>
      <c r="H124" s="833"/>
      <c r="I124" s="836"/>
      <c r="L124" s="31"/>
      <c r="M124" s="44"/>
      <c r="N124" s="514"/>
      <c r="O124" s="44"/>
      <c r="P124" s="44"/>
      <c r="Q124" s="44"/>
      <c r="R124" s="44"/>
      <c r="S124" s="44"/>
      <c r="T124" s="44"/>
      <c r="U124" s="44"/>
      <c r="V124" s="44"/>
      <c r="W124" s="44"/>
      <c r="X124" s="44"/>
    </row>
    <row r="125" spans="1:24" x14ac:dyDescent="0.25">
      <c r="A125" s="827"/>
      <c r="B125" s="830"/>
      <c r="C125" s="47" t="s">
        <v>189</v>
      </c>
      <c r="D125" s="35">
        <v>2</v>
      </c>
      <c r="E125" s="156">
        <f>'M3'!C49</f>
        <v>98.13</v>
      </c>
      <c r="F125" s="704"/>
      <c r="G125" s="50" t="s">
        <v>422</v>
      </c>
      <c r="H125" s="833"/>
      <c r="I125" s="836"/>
      <c r="L125" s="31"/>
      <c r="M125" s="44"/>
      <c r="N125" s="514"/>
      <c r="O125" s="44"/>
      <c r="P125" s="44"/>
      <c r="Q125" s="44"/>
      <c r="R125" s="44"/>
      <c r="S125" s="44"/>
      <c r="T125" s="44"/>
      <c r="U125" s="44"/>
      <c r="V125" s="44"/>
      <c r="W125" s="44"/>
      <c r="X125" s="44"/>
    </row>
    <row r="126" spans="1:24" x14ac:dyDescent="0.25">
      <c r="A126" s="827"/>
      <c r="B126" s="830"/>
      <c r="C126" s="46" t="s">
        <v>193</v>
      </c>
      <c r="D126" s="35"/>
      <c r="E126" s="156"/>
      <c r="F126" s="704"/>
      <c r="G126" s="50"/>
      <c r="H126" s="833"/>
      <c r="I126" s="836"/>
      <c r="L126" s="31"/>
      <c r="M126" s="44"/>
      <c r="N126" s="514"/>
      <c r="O126" s="44"/>
      <c r="P126" s="44"/>
      <c r="Q126" s="44"/>
      <c r="R126" s="44"/>
      <c r="S126" s="44"/>
      <c r="T126" s="44"/>
      <c r="U126" s="44"/>
      <c r="V126" s="44"/>
      <c r="W126" s="44"/>
      <c r="X126" s="44"/>
    </row>
    <row r="127" spans="1:24" x14ac:dyDescent="0.25">
      <c r="A127" s="827"/>
      <c r="B127" s="830"/>
      <c r="C127" s="48" t="s">
        <v>282</v>
      </c>
      <c r="D127" s="35"/>
      <c r="E127" s="156"/>
      <c r="F127" s="704"/>
      <c r="G127" s="50"/>
      <c r="H127" s="833"/>
      <c r="I127" s="836"/>
      <c r="L127" s="31"/>
      <c r="M127" s="44"/>
      <c r="N127" s="514"/>
      <c r="O127" s="44"/>
      <c r="P127" s="44"/>
      <c r="Q127" s="44"/>
      <c r="R127" s="44"/>
      <c r="S127" s="44"/>
      <c r="T127" s="44"/>
      <c r="U127" s="44"/>
      <c r="V127" s="44"/>
      <c r="W127" s="44"/>
      <c r="X127" s="44"/>
    </row>
    <row r="128" spans="1:24" x14ac:dyDescent="0.25">
      <c r="A128" s="827"/>
      <c r="B128" s="830"/>
      <c r="C128" s="48" t="s">
        <v>243</v>
      </c>
      <c r="D128" s="38"/>
      <c r="E128" s="243"/>
      <c r="F128" s="704"/>
      <c r="G128" s="53"/>
      <c r="H128" s="833"/>
      <c r="I128" s="836"/>
      <c r="L128" s="31"/>
      <c r="M128" s="44"/>
      <c r="N128" s="514"/>
      <c r="O128" s="44"/>
      <c r="P128" s="44"/>
      <c r="Q128" s="44"/>
      <c r="R128" s="44"/>
      <c r="S128" s="44"/>
      <c r="T128" s="44"/>
      <c r="U128" s="44"/>
      <c r="V128" s="44"/>
      <c r="W128" s="44"/>
      <c r="X128" s="44"/>
    </row>
    <row r="129" spans="1:24" x14ac:dyDescent="0.25">
      <c r="A129" s="827"/>
      <c r="B129" s="830"/>
      <c r="C129" s="46" t="s">
        <v>200</v>
      </c>
      <c r="D129" s="38">
        <f>Base!K19</f>
        <v>1</v>
      </c>
      <c r="E129" s="243"/>
      <c r="F129" s="704"/>
      <c r="G129" s="53"/>
      <c r="H129" s="833"/>
      <c r="I129" s="836"/>
      <c r="L129" s="31"/>
      <c r="M129" s="44"/>
      <c r="N129" s="514"/>
      <c r="O129" s="44"/>
      <c r="P129" s="44"/>
      <c r="Q129" s="44"/>
      <c r="R129" s="44"/>
      <c r="S129" s="44"/>
      <c r="T129" s="44"/>
      <c r="U129" s="44"/>
      <c r="V129" s="44"/>
      <c r="W129" s="44"/>
      <c r="X129" s="44"/>
    </row>
    <row r="130" spans="1:24" ht="15.75" thickBot="1" x14ac:dyDescent="0.3">
      <c r="A130" s="827"/>
      <c r="B130" s="830"/>
      <c r="C130" s="49" t="s">
        <v>203</v>
      </c>
      <c r="D130" s="40">
        <f>Base!M19</f>
        <v>2</v>
      </c>
      <c r="E130" s="247"/>
      <c r="F130" s="751"/>
      <c r="G130" s="58"/>
      <c r="H130" s="834"/>
      <c r="I130" s="837"/>
      <c r="L130" s="31"/>
      <c r="M130" s="44"/>
      <c r="N130" s="514"/>
      <c r="O130" s="44"/>
      <c r="P130" s="44"/>
      <c r="Q130" s="44"/>
      <c r="R130" s="44"/>
      <c r="S130" s="44"/>
      <c r="T130" s="44"/>
      <c r="U130" s="44"/>
      <c r="V130" s="44"/>
      <c r="W130" s="44"/>
      <c r="X130" s="44"/>
    </row>
    <row r="131" spans="1:24" x14ac:dyDescent="0.25">
      <c r="A131" s="826">
        <v>16</v>
      </c>
      <c r="B131" s="829" t="s">
        <v>113</v>
      </c>
      <c r="C131" s="45" t="s">
        <v>191</v>
      </c>
      <c r="D131" s="33"/>
      <c r="E131" s="242"/>
      <c r="F131" s="750">
        <f>SUM(E131:E138)</f>
        <v>336.21000000000004</v>
      </c>
      <c r="G131" s="54"/>
      <c r="H131" s="832" t="s">
        <v>424</v>
      </c>
      <c r="I131" s="835"/>
      <c r="L131" s="31"/>
      <c r="M131" s="44"/>
      <c r="N131" s="514"/>
      <c r="O131" s="44"/>
      <c r="P131" s="44"/>
      <c r="Q131" s="44"/>
      <c r="R131" s="44"/>
      <c r="S131" s="44"/>
      <c r="T131" s="44"/>
      <c r="U131" s="44"/>
      <c r="V131" s="44"/>
      <c r="W131" s="44"/>
      <c r="X131" s="44"/>
    </row>
    <row r="132" spans="1:24" x14ac:dyDescent="0.25">
      <c r="A132" s="827">
        <v>17</v>
      </c>
      <c r="B132" s="830"/>
      <c r="C132" s="46" t="s">
        <v>190</v>
      </c>
      <c r="D132" s="35">
        <v>1</v>
      </c>
      <c r="E132" s="156">
        <f>'M3'!C51</f>
        <v>239.53</v>
      </c>
      <c r="F132" s="704"/>
      <c r="G132" s="50">
        <v>26</v>
      </c>
      <c r="H132" s="833"/>
      <c r="I132" s="836"/>
      <c r="L132" s="31"/>
      <c r="M132" s="44"/>
      <c r="N132" s="514"/>
      <c r="O132" s="44"/>
      <c r="P132" s="44"/>
      <c r="Q132" s="44"/>
      <c r="R132" s="44"/>
      <c r="S132" s="44"/>
      <c r="T132" s="44"/>
      <c r="U132" s="44"/>
      <c r="V132" s="44"/>
      <c r="W132" s="44"/>
      <c r="X132" s="44"/>
    </row>
    <row r="133" spans="1:24" x14ac:dyDescent="0.25">
      <c r="A133" s="827">
        <v>18</v>
      </c>
      <c r="B133" s="830"/>
      <c r="C133" s="47" t="s">
        <v>189</v>
      </c>
      <c r="D133" s="35">
        <v>2</v>
      </c>
      <c r="E133" s="156">
        <f>'M3'!C52</f>
        <v>96.68</v>
      </c>
      <c r="F133" s="704"/>
      <c r="G133" s="50" t="s">
        <v>422</v>
      </c>
      <c r="H133" s="833"/>
      <c r="I133" s="836"/>
      <c r="L133" s="31"/>
      <c r="M133" s="44"/>
      <c r="N133" s="514"/>
      <c r="O133" s="44"/>
      <c r="P133" s="44"/>
      <c r="Q133" s="44"/>
      <c r="R133" s="44"/>
      <c r="S133" s="44"/>
      <c r="T133" s="44"/>
      <c r="U133" s="44"/>
      <c r="V133" s="44"/>
      <c r="W133" s="44"/>
      <c r="X133" s="44"/>
    </row>
    <row r="134" spans="1:24" x14ac:dyDescent="0.25">
      <c r="A134" s="827"/>
      <c r="B134" s="830"/>
      <c r="C134" s="46" t="s">
        <v>193</v>
      </c>
      <c r="D134" s="35"/>
      <c r="E134" s="156"/>
      <c r="F134" s="704"/>
      <c r="G134" s="50"/>
      <c r="H134" s="833"/>
      <c r="I134" s="836"/>
      <c r="L134" s="31"/>
      <c r="M134" s="44"/>
      <c r="N134" s="514"/>
      <c r="O134" s="44"/>
      <c r="P134" s="44"/>
      <c r="Q134" s="44"/>
      <c r="R134" s="44"/>
      <c r="S134" s="44"/>
      <c r="T134" s="44"/>
      <c r="U134" s="44"/>
      <c r="V134" s="44"/>
      <c r="W134" s="44"/>
      <c r="X134" s="44"/>
    </row>
    <row r="135" spans="1:24" x14ac:dyDescent="0.25">
      <c r="A135" s="827"/>
      <c r="B135" s="830"/>
      <c r="C135" s="48" t="s">
        <v>282</v>
      </c>
      <c r="D135" s="35"/>
      <c r="E135" s="156"/>
      <c r="F135" s="704"/>
      <c r="G135" s="50"/>
      <c r="H135" s="833"/>
      <c r="I135" s="836"/>
      <c r="L135" s="31"/>
      <c r="M135" s="44"/>
      <c r="N135" s="514"/>
      <c r="O135" s="44"/>
      <c r="P135" s="44"/>
      <c r="Q135" s="44"/>
      <c r="R135" s="44"/>
      <c r="S135" s="44"/>
      <c r="T135" s="44"/>
      <c r="U135" s="44"/>
      <c r="V135" s="44"/>
      <c r="W135" s="44"/>
      <c r="X135" s="44"/>
    </row>
    <row r="136" spans="1:24" x14ac:dyDescent="0.25">
      <c r="A136" s="827"/>
      <c r="B136" s="830"/>
      <c r="C136" s="48" t="s">
        <v>243</v>
      </c>
      <c r="D136" s="38"/>
      <c r="E136" s="243"/>
      <c r="F136" s="704"/>
      <c r="G136" s="53"/>
      <c r="H136" s="833"/>
      <c r="I136" s="836"/>
      <c r="L136" s="31"/>
      <c r="M136" s="44"/>
      <c r="N136" s="514"/>
      <c r="O136" s="44"/>
      <c r="P136" s="44"/>
      <c r="Q136" s="44"/>
      <c r="R136" s="44"/>
      <c r="S136" s="44"/>
      <c r="T136" s="44"/>
      <c r="U136" s="44"/>
      <c r="V136" s="44"/>
      <c r="W136" s="44"/>
      <c r="X136" s="44"/>
    </row>
    <row r="137" spans="1:24" x14ac:dyDescent="0.25">
      <c r="A137" s="827"/>
      <c r="B137" s="830"/>
      <c r="C137" s="46" t="s">
        <v>200</v>
      </c>
      <c r="D137" s="38">
        <f>Base!K20</f>
        <v>1</v>
      </c>
      <c r="E137" s="243"/>
      <c r="F137" s="704"/>
      <c r="G137" s="53"/>
      <c r="H137" s="833"/>
      <c r="I137" s="836"/>
      <c r="L137" s="31"/>
      <c r="M137" s="44"/>
      <c r="N137" s="514"/>
      <c r="O137" s="44"/>
      <c r="P137" s="44"/>
      <c r="Q137" s="44"/>
      <c r="R137" s="44"/>
      <c r="S137" s="44"/>
      <c r="T137" s="44"/>
      <c r="U137" s="44"/>
      <c r="V137" s="44"/>
      <c r="W137" s="44"/>
      <c r="X137" s="44"/>
    </row>
    <row r="138" spans="1:24" ht="15.75" thickBot="1" x14ac:dyDescent="0.3">
      <c r="A138" s="828"/>
      <c r="B138" s="831"/>
      <c r="C138" s="49" t="s">
        <v>203</v>
      </c>
      <c r="D138" s="40">
        <f>Base!M20</f>
        <v>4</v>
      </c>
      <c r="E138" s="247"/>
      <c r="F138" s="751"/>
      <c r="G138" s="58"/>
      <c r="H138" s="834"/>
      <c r="I138" s="837"/>
      <c r="L138" s="31"/>
      <c r="M138" s="44"/>
      <c r="N138" s="514"/>
      <c r="O138" s="44"/>
      <c r="P138" s="44"/>
      <c r="Q138" s="44"/>
      <c r="R138" s="44"/>
      <c r="S138" s="44"/>
      <c r="T138" s="44"/>
      <c r="U138" s="44"/>
      <c r="V138" s="44"/>
      <c r="W138" s="44"/>
      <c r="X138" s="44"/>
    </row>
    <row r="139" spans="1:24" ht="15" customHeight="1" thickBot="1" x14ac:dyDescent="0.3">
      <c r="A139" s="842" t="s">
        <v>780</v>
      </c>
      <c r="B139" s="843"/>
      <c r="C139" s="843"/>
      <c r="D139" s="843"/>
      <c r="E139" s="360">
        <f>SUM(E3:E138)</f>
        <v>45347.582999999999</v>
      </c>
      <c r="F139" s="392">
        <f>SUM(F3:F138)</f>
        <v>45347.582999999999</v>
      </c>
      <c r="G139" s="361"/>
    </row>
    <row r="140" spans="1:24" x14ac:dyDescent="0.25">
      <c r="E140" s="752">
        <f>E139/1000</f>
        <v>45.347583</v>
      </c>
      <c r="F140" s="752"/>
      <c r="G140" s="251"/>
    </row>
  </sheetData>
  <autoFilter ref="A2:X138" xr:uid="{00000000-0009-0000-0000-000005000000}"/>
  <sortState xmlns:xlrd2="http://schemas.microsoft.com/office/spreadsheetml/2017/richdata2" ref="O52:Q69">
    <sortCondition descending="1" ref="P52:P69"/>
  </sortState>
  <mergeCells count="90">
    <mergeCell ref="N1:Q1"/>
    <mergeCell ref="N51:Q51"/>
    <mergeCell ref="F131:F138"/>
    <mergeCell ref="E140:F140"/>
    <mergeCell ref="F3:F10"/>
    <mergeCell ref="F11:F18"/>
    <mergeCell ref="F19:F26"/>
    <mergeCell ref="F27:F34"/>
    <mergeCell ref="F35:F42"/>
    <mergeCell ref="F123:F130"/>
    <mergeCell ref="H19:H26"/>
    <mergeCell ref="I19:I26"/>
    <mergeCell ref="I75:I82"/>
    <mergeCell ref="I91:I98"/>
    <mergeCell ref="I99:I106"/>
    <mergeCell ref="I107:I114"/>
    <mergeCell ref="A139:D139"/>
    <mergeCell ref="K1:L1"/>
    <mergeCell ref="A11:A18"/>
    <mergeCell ref="B11:B18"/>
    <mergeCell ref="H11:H18"/>
    <mergeCell ref="I11:I18"/>
    <mergeCell ref="A1:I1"/>
    <mergeCell ref="A3:A10"/>
    <mergeCell ref="B3:B10"/>
    <mergeCell ref="H3:H10"/>
    <mergeCell ref="I3:I10"/>
    <mergeCell ref="B27:B34"/>
    <mergeCell ref="H27:H34"/>
    <mergeCell ref="I27:I34"/>
    <mergeCell ref="A19:A26"/>
    <mergeCell ref="B19:B26"/>
    <mergeCell ref="A35:A42"/>
    <mergeCell ref="B35:B42"/>
    <mergeCell ref="H35:H42"/>
    <mergeCell ref="I35:I42"/>
    <mergeCell ref="A43:A50"/>
    <mergeCell ref="B43:B50"/>
    <mergeCell ref="H43:H50"/>
    <mergeCell ref="I43:I50"/>
    <mergeCell ref="A51:A58"/>
    <mergeCell ref="B51:B58"/>
    <mergeCell ref="H51:H58"/>
    <mergeCell ref="I51:I58"/>
    <mergeCell ref="F43:F50"/>
    <mergeCell ref="F51:F58"/>
    <mergeCell ref="A59:A66"/>
    <mergeCell ref="B59:B66"/>
    <mergeCell ref="H59:H66"/>
    <mergeCell ref="I59:I66"/>
    <mergeCell ref="A67:A74"/>
    <mergeCell ref="B67:B74"/>
    <mergeCell ref="H67:H74"/>
    <mergeCell ref="I67:I74"/>
    <mergeCell ref="F59:F66"/>
    <mergeCell ref="F67:F74"/>
    <mergeCell ref="H83:H90"/>
    <mergeCell ref="I83:I90"/>
    <mergeCell ref="F75:F82"/>
    <mergeCell ref="F83:F90"/>
    <mergeCell ref="A75:A82"/>
    <mergeCell ref="B75:B82"/>
    <mergeCell ref="A91:A98"/>
    <mergeCell ref="B91:B98"/>
    <mergeCell ref="H75:H82"/>
    <mergeCell ref="F115:F122"/>
    <mergeCell ref="H91:H98"/>
    <mergeCell ref="A99:A106"/>
    <mergeCell ref="B99:B106"/>
    <mergeCell ref="H99:H106"/>
    <mergeCell ref="F91:F98"/>
    <mergeCell ref="F99:F106"/>
    <mergeCell ref="A107:A114"/>
    <mergeCell ref="B107:B114"/>
    <mergeCell ref="H107:H114"/>
    <mergeCell ref="F107:F114"/>
    <mergeCell ref="A83:A90"/>
    <mergeCell ref="B83:B90"/>
    <mergeCell ref="A131:A138"/>
    <mergeCell ref="B131:B138"/>
    <mergeCell ref="H131:H138"/>
    <mergeCell ref="I131:I138"/>
    <mergeCell ref="A115:A122"/>
    <mergeCell ref="B115:B122"/>
    <mergeCell ref="H115:H122"/>
    <mergeCell ref="I115:I122"/>
    <mergeCell ref="A123:A130"/>
    <mergeCell ref="B123:B130"/>
    <mergeCell ref="H123:H130"/>
    <mergeCell ref="I123:I130"/>
  </mergeCells>
  <hyperlinks>
    <hyperlink ref="H3" r:id="rId1" xr:uid="{00000000-0004-0000-0500-000000000000}"/>
    <hyperlink ref="H11" r:id="rId2" xr:uid="{00000000-0004-0000-0500-000001000000}"/>
    <hyperlink ref="H19" r:id="rId3" xr:uid="{00000000-0004-0000-0500-000002000000}"/>
    <hyperlink ref="H27" r:id="rId4" xr:uid="{00000000-0004-0000-0500-000003000000}"/>
    <hyperlink ref="H35" r:id="rId5" xr:uid="{00000000-0004-0000-0500-000004000000}"/>
    <hyperlink ref="H43" r:id="rId6" xr:uid="{00000000-0004-0000-0500-000005000000}"/>
    <hyperlink ref="H51" r:id="rId7" xr:uid="{00000000-0004-0000-0500-000006000000}"/>
    <hyperlink ref="H59" r:id="rId8" xr:uid="{00000000-0004-0000-0500-000007000000}"/>
    <hyperlink ref="H67" r:id="rId9" xr:uid="{00000000-0004-0000-0500-000008000000}"/>
    <hyperlink ref="H75" r:id="rId10" xr:uid="{00000000-0004-0000-0500-000009000000}"/>
    <hyperlink ref="H83" r:id="rId11" xr:uid="{00000000-0004-0000-0500-00000A000000}"/>
    <hyperlink ref="H91" r:id="rId12" xr:uid="{00000000-0004-0000-0500-00000B000000}"/>
    <hyperlink ref="H99" r:id="rId13" xr:uid="{00000000-0004-0000-0500-00000C000000}"/>
    <hyperlink ref="H107" r:id="rId14" xr:uid="{00000000-0004-0000-0500-00000D000000}"/>
    <hyperlink ref="H115" r:id="rId15" xr:uid="{00000000-0004-0000-0500-00000E000000}"/>
    <hyperlink ref="H123" r:id="rId16" xr:uid="{00000000-0004-0000-0500-00000F000000}"/>
    <hyperlink ref="H131" r:id="rId17" xr:uid="{00000000-0004-0000-0500-000010000000}"/>
  </hyperlinks>
  <pageMargins left="0.7" right="0.7" top="0.75" bottom="0.75" header="0.3" footer="0.3"/>
  <pageSetup orientation="portrait" horizontalDpi="300" verticalDpi="300" r:id="rId18"/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4"/>
  <sheetViews>
    <sheetView topLeftCell="A52" zoomScale="90" zoomScaleNormal="90" workbookViewId="0">
      <selection activeCell="E58" sqref="E58"/>
    </sheetView>
  </sheetViews>
  <sheetFormatPr baseColWidth="10" defaultRowHeight="15" x14ac:dyDescent="0.25"/>
  <cols>
    <col min="1" max="1" width="22.140625" customWidth="1"/>
    <col min="5" max="7" width="12.42578125" bestFit="1" customWidth="1"/>
    <col min="11" max="11" width="12.140625" bestFit="1" customWidth="1"/>
    <col min="12" max="12" width="12.42578125" bestFit="1" customWidth="1"/>
  </cols>
  <sheetData>
    <row r="1" spans="1:18" x14ac:dyDescent="0.25">
      <c r="A1" s="860" t="s">
        <v>13</v>
      </c>
      <c r="B1" s="861"/>
      <c r="C1" s="861"/>
      <c r="D1" s="861"/>
      <c r="E1" s="861"/>
      <c r="F1" s="164"/>
      <c r="G1" s="164"/>
      <c r="H1" s="164"/>
      <c r="I1" s="164"/>
      <c r="J1" s="164"/>
      <c r="K1" s="280" t="s">
        <v>793</v>
      </c>
      <c r="L1" s="281" t="s">
        <v>794</v>
      </c>
      <c r="M1" s="167"/>
      <c r="N1" s="167"/>
      <c r="O1" s="167"/>
      <c r="P1" s="167"/>
      <c r="Q1" s="167"/>
      <c r="R1" s="167"/>
    </row>
    <row r="2" spans="1:18" x14ac:dyDescent="0.25">
      <c r="A2" s="282" t="s">
        <v>766</v>
      </c>
      <c r="B2" s="158">
        <v>748.11699999999996</v>
      </c>
      <c r="C2" s="158">
        <v>616.41700000000003</v>
      </c>
      <c r="D2" s="158">
        <v>741.29300000000001</v>
      </c>
      <c r="E2" s="158"/>
      <c r="F2" s="158"/>
      <c r="G2" s="158"/>
      <c r="H2" s="158"/>
      <c r="I2" s="158"/>
      <c r="J2" s="158"/>
      <c r="K2" s="159">
        <f>SUM(B2:J2)</f>
        <v>2105.8270000000002</v>
      </c>
      <c r="L2" s="772">
        <f>SUM(K2:K3)</f>
        <v>2980.5350000000003</v>
      </c>
      <c r="M2" s="167"/>
      <c r="N2" s="167"/>
      <c r="O2" s="167"/>
      <c r="P2" s="167"/>
      <c r="Q2" s="167"/>
      <c r="R2" s="167"/>
    </row>
    <row r="3" spans="1:18" ht="15.75" thickBot="1" x14ac:dyDescent="0.3">
      <c r="A3" s="283" t="s">
        <v>768</v>
      </c>
      <c r="B3" s="160">
        <v>103.88500000000001</v>
      </c>
      <c r="C3" s="160">
        <v>109.587</v>
      </c>
      <c r="D3" s="160">
        <v>91.953000000000003</v>
      </c>
      <c r="E3" s="160">
        <v>92.069000000000003</v>
      </c>
      <c r="F3" s="160">
        <v>92.171999999999997</v>
      </c>
      <c r="G3" s="160">
        <v>92.281000000000006</v>
      </c>
      <c r="H3" s="160">
        <v>92.391999999999996</v>
      </c>
      <c r="I3" s="160">
        <v>92.507999999999996</v>
      </c>
      <c r="J3" s="160">
        <v>107.861</v>
      </c>
      <c r="K3" s="161">
        <f>SUM(B3:J3)</f>
        <v>874.7080000000002</v>
      </c>
      <c r="L3" s="773"/>
      <c r="M3" s="167"/>
      <c r="N3" s="167"/>
      <c r="O3" s="167"/>
      <c r="P3" s="167"/>
      <c r="Q3" s="167"/>
      <c r="R3" s="167"/>
    </row>
    <row r="4" spans="1:18" x14ac:dyDescent="0.25">
      <c r="A4" s="860" t="s">
        <v>20</v>
      </c>
      <c r="B4" s="861"/>
      <c r="C4" s="861"/>
      <c r="D4" s="164"/>
      <c r="E4" s="164"/>
      <c r="F4" s="164"/>
      <c r="G4" s="164"/>
      <c r="H4" s="164"/>
      <c r="I4" s="164"/>
      <c r="J4" s="164"/>
      <c r="K4" s="280" t="s">
        <v>793</v>
      </c>
      <c r="L4" s="281" t="s">
        <v>794</v>
      </c>
      <c r="M4" s="167"/>
      <c r="N4" s="167"/>
      <c r="O4" s="167"/>
      <c r="P4" s="167"/>
      <c r="Q4" s="167"/>
      <c r="R4" s="167"/>
    </row>
    <row r="5" spans="1:18" x14ac:dyDescent="0.25">
      <c r="A5" s="282" t="s">
        <v>766</v>
      </c>
      <c r="B5" s="158">
        <v>322.03100000000001</v>
      </c>
      <c r="C5" s="158">
        <v>322.01499999999999</v>
      </c>
      <c r="D5" s="158">
        <v>321.99799999999999</v>
      </c>
      <c r="E5" s="158">
        <v>322.01400000000001</v>
      </c>
      <c r="F5" s="158">
        <v>321.96499999999997</v>
      </c>
      <c r="G5" s="158">
        <v>321.94799999999998</v>
      </c>
      <c r="H5" s="158">
        <v>335.49599999999998</v>
      </c>
      <c r="I5" s="158">
        <v>211.411</v>
      </c>
      <c r="J5" s="158">
        <v>211.43299999999999</v>
      </c>
      <c r="K5" s="159">
        <f>SUM(B5:J5)</f>
        <v>2690.3110000000001</v>
      </c>
      <c r="L5" s="772">
        <f>SUM(K5:K6)</f>
        <v>4508.3650000000007</v>
      </c>
      <c r="M5" s="167"/>
      <c r="N5" s="167"/>
      <c r="O5" s="167"/>
      <c r="P5" s="167"/>
      <c r="Q5" s="167"/>
      <c r="R5" s="167"/>
    </row>
    <row r="6" spans="1:18" ht="15.75" thickBot="1" x14ac:dyDescent="0.3">
      <c r="A6" s="282" t="s">
        <v>768</v>
      </c>
      <c r="B6" s="158">
        <v>379.25299999999999</v>
      </c>
      <c r="C6" s="158">
        <v>297.15800000000002</v>
      </c>
      <c r="D6" s="158">
        <v>379.76600000000002</v>
      </c>
      <c r="E6" s="158">
        <v>380.03399999999999</v>
      </c>
      <c r="F6" s="158">
        <v>381.84300000000002</v>
      </c>
      <c r="G6" s="158"/>
      <c r="H6" s="158"/>
      <c r="I6" s="158"/>
      <c r="J6" s="158"/>
      <c r="K6" s="159">
        <f>SUM(B6:J6)</f>
        <v>1818.0540000000003</v>
      </c>
      <c r="L6" s="772"/>
      <c r="M6" s="167"/>
      <c r="N6" s="167"/>
      <c r="O6" s="167"/>
      <c r="P6" s="167"/>
      <c r="Q6" s="167"/>
      <c r="R6" s="167"/>
    </row>
    <row r="7" spans="1:18" x14ac:dyDescent="0.25">
      <c r="A7" s="284" t="s">
        <v>407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280" t="s">
        <v>793</v>
      </c>
      <c r="M7" s="281" t="s">
        <v>794</v>
      </c>
      <c r="N7" s="167"/>
      <c r="O7" s="167"/>
      <c r="P7" s="167"/>
      <c r="Q7" s="167"/>
      <c r="R7" s="167"/>
    </row>
    <row r="8" spans="1:18" x14ac:dyDescent="0.25">
      <c r="A8" s="282" t="s">
        <v>766</v>
      </c>
      <c r="B8" s="158">
        <v>727.01</v>
      </c>
      <c r="C8" s="158">
        <v>217.69</v>
      </c>
      <c r="D8" s="158">
        <v>32.5</v>
      </c>
      <c r="E8" s="158">
        <v>627.27</v>
      </c>
      <c r="F8" s="158">
        <v>87.75</v>
      </c>
      <c r="G8" s="158">
        <v>33.22</v>
      </c>
      <c r="H8" s="158">
        <v>161.19999999999999</v>
      </c>
      <c r="I8" s="158">
        <v>76.989999999999995</v>
      </c>
      <c r="J8" s="158"/>
      <c r="K8" s="158"/>
      <c r="L8" s="159">
        <f>SUM(B8:K8)</f>
        <v>1963.63</v>
      </c>
      <c r="M8" s="772">
        <f>SUM(L8:L9)</f>
        <v>2893.2</v>
      </c>
      <c r="N8" s="167"/>
      <c r="O8" s="167"/>
      <c r="P8" s="167"/>
      <c r="Q8" s="167"/>
      <c r="R8" s="167"/>
    </row>
    <row r="9" spans="1:18" ht="15.75" thickBot="1" x14ac:dyDescent="0.3">
      <c r="A9" s="282" t="s">
        <v>768</v>
      </c>
      <c r="B9" s="158">
        <v>71.45</v>
      </c>
      <c r="C9" s="158">
        <v>96.56</v>
      </c>
      <c r="D9" s="158">
        <v>96.94</v>
      </c>
      <c r="E9" s="158">
        <v>96.55</v>
      </c>
      <c r="F9" s="158">
        <v>94.23</v>
      </c>
      <c r="G9" s="158">
        <v>93.23</v>
      </c>
      <c r="H9" s="158">
        <v>102.6</v>
      </c>
      <c r="I9" s="158">
        <v>99.9</v>
      </c>
      <c r="J9" s="158">
        <v>58.54</v>
      </c>
      <c r="K9" s="158">
        <v>119.57</v>
      </c>
      <c r="L9" s="159">
        <f>SUM(B9:K9)</f>
        <v>929.56999999999994</v>
      </c>
      <c r="M9" s="772"/>
      <c r="N9" s="167"/>
      <c r="O9" s="167"/>
      <c r="P9" s="167"/>
      <c r="Q9" s="167"/>
      <c r="R9" s="167"/>
    </row>
    <row r="10" spans="1:18" x14ac:dyDescent="0.25">
      <c r="A10" s="284" t="s">
        <v>31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280" t="s">
        <v>793</v>
      </c>
      <c r="P10" s="281" t="s">
        <v>794</v>
      </c>
      <c r="Q10" s="167"/>
      <c r="R10" s="167"/>
    </row>
    <row r="11" spans="1:18" x14ac:dyDescent="0.25">
      <c r="A11" s="282" t="s">
        <v>766</v>
      </c>
      <c r="B11" s="158">
        <v>397.66899999999998</v>
      </c>
      <c r="C11" s="158">
        <v>396.88</v>
      </c>
      <c r="D11" s="158">
        <v>487.41800000000001</v>
      </c>
      <c r="E11" s="158">
        <v>494.93400000000003</v>
      </c>
      <c r="F11" s="158">
        <v>502.76400000000001</v>
      </c>
      <c r="G11" s="158">
        <v>89.738</v>
      </c>
      <c r="H11" s="158">
        <v>116.09099999999999</v>
      </c>
      <c r="I11" s="158">
        <v>517.56500000000005</v>
      </c>
      <c r="J11" s="158">
        <v>524.98099999999999</v>
      </c>
      <c r="K11" s="158">
        <v>532.56200000000001</v>
      </c>
      <c r="L11" s="158">
        <v>540.13300000000004</v>
      </c>
      <c r="M11" s="158">
        <v>547.72199999999998</v>
      </c>
      <c r="N11" s="158">
        <v>555.25</v>
      </c>
      <c r="O11" s="159">
        <f>SUM(B11:N11)</f>
        <v>5703.7069999999994</v>
      </c>
      <c r="P11" s="772">
        <f>SUM(O11:O12)</f>
        <v>8145.76</v>
      </c>
      <c r="Q11" s="167"/>
      <c r="R11" s="167"/>
    </row>
    <row r="12" spans="1:18" ht="15.75" thickBot="1" x14ac:dyDescent="0.3">
      <c r="A12" s="283" t="s">
        <v>768</v>
      </c>
      <c r="B12" s="160">
        <v>234.47499999999999</v>
      </c>
      <c r="C12" s="160">
        <v>614.125</v>
      </c>
      <c r="D12" s="160">
        <v>256.49799999999999</v>
      </c>
      <c r="E12" s="160">
        <v>259.11900000000003</v>
      </c>
      <c r="F12" s="160">
        <v>614.26599999999996</v>
      </c>
      <c r="G12" s="160">
        <v>463.57</v>
      </c>
      <c r="H12" s="160"/>
      <c r="I12" s="160"/>
      <c r="J12" s="160"/>
      <c r="K12" s="160"/>
      <c r="L12" s="160"/>
      <c r="M12" s="160"/>
      <c r="N12" s="160"/>
      <c r="O12" s="161">
        <f>SUM(B12:N12)</f>
        <v>2442.0530000000003</v>
      </c>
      <c r="P12" s="773"/>
      <c r="Q12" s="167"/>
      <c r="R12" s="167"/>
    </row>
    <row r="13" spans="1:18" x14ac:dyDescent="0.25">
      <c r="A13" s="284" t="s">
        <v>38</v>
      </c>
      <c r="B13" s="164"/>
      <c r="C13" s="164"/>
      <c r="D13" s="164"/>
      <c r="E13" s="164"/>
      <c r="F13" s="280" t="s">
        <v>793</v>
      </c>
      <c r="G13" s="281" t="s">
        <v>794</v>
      </c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</row>
    <row r="14" spans="1:18" x14ac:dyDescent="0.25">
      <c r="A14" s="282" t="s">
        <v>766</v>
      </c>
      <c r="B14" s="158">
        <v>163.75</v>
      </c>
      <c r="C14" s="158">
        <v>173.06200000000001</v>
      </c>
      <c r="D14" s="158">
        <v>76.92</v>
      </c>
      <c r="E14" s="158">
        <v>124.501</v>
      </c>
      <c r="F14" s="159">
        <f>SUM(B14:E14)</f>
        <v>538.23300000000006</v>
      </c>
      <c r="G14" s="772">
        <f>SUM(F14:F15)</f>
        <v>878.5390000000001</v>
      </c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</row>
    <row r="15" spans="1:18" ht="15.75" thickBot="1" x14ac:dyDescent="0.3">
      <c r="A15" s="283" t="s">
        <v>768</v>
      </c>
      <c r="B15" s="160">
        <v>130.31700000000001</v>
      </c>
      <c r="C15" s="160">
        <v>76.325999999999993</v>
      </c>
      <c r="D15" s="160">
        <v>133.66300000000001</v>
      </c>
      <c r="E15" s="160"/>
      <c r="F15" s="161">
        <f>SUM(B15:E15)</f>
        <v>340.30600000000004</v>
      </c>
      <c r="G15" s="773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</row>
    <row r="16" spans="1:18" x14ac:dyDescent="0.25">
      <c r="A16" s="284" t="s">
        <v>45</v>
      </c>
      <c r="B16" s="164"/>
      <c r="C16" s="164"/>
      <c r="D16" s="164"/>
      <c r="E16" s="280" t="s">
        <v>793</v>
      </c>
      <c r="F16" s="281" t="s">
        <v>794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8" x14ac:dyDescent="0.25">
      <c r="A17" s="282" t="s">
        <v>766</v>
      </c>
      <c r="B17" s="158">
        <v>115.83</v>
      </c>
      <c r="C17" s="158">
        <v>116.23699999999999</v>
      </c>
      <c r="D17" s="158">
        <v>117.44199999999999</v>
      </c>
      <c r="E17" s="159">
        <f>SUM(B17:D17)</f>
        <v>349.50900000000001</v>
      </c>
      <c r="F17" s="772">
        <f>SUM(E17:E18)</f>
        <v>705.70400000000006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</row>
    <row r="18" spans="1:18" ht="15.75" thickBot="1" x14ac:dyDescent="0.3">
      <c r="A18" s="283" t="s">
        <v>768</v>
      </c>
      <c r="B18" s="160">
        <v>60.581000000000003</v>
      </c>
      <c r="C18" s="160">
        <v>150.173</v>
      </c>
      <c r="D18" s="160">
        <v>145.441</v>
      </c>
      <c r="E18" s="161">
        <f>SUM(B18:D18)</f>
        <v>356.19500000000005</v>
      </c>
      <c r="F18" s="773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</row>
    <row r="19" spans="1:18" x14ac:dyDescent="0.25">
      <c r="A19" s="284" t="s">
        <v>52</v>
      </c>
      <c r="B19" s="164"/>
      <c r="C19" s="164"/>
      <c r="D19" s="280" t="s">
        <v>793</v>
      </c>
      <c r="E19" s="281" t="s">
        <v>794</v>
      </c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</row>
    <row r="20" spans="1:18" x14ac:dyDescent="0.25">
      <c r="A20" s="282" t="s">
        <v>766</v>
      </c>
      <c r="B20" s="158">
        <v>118.81</v>
      </c>
      <c r="C20" s="158">
        <v>120.24</v>
      </c>
      <c r="D20" s="159">
        <f>SUM(B20:C20)</f>
        <v>239.05</v>
      </c>
      <c r="E20" s="772">
        <f>SUM(D20:D21)</f>
        <v>595.93000000000006</v>
      </c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</row>
    <row r="21" spans="1:18" ht="15.75" thickBot="1" x14ac:dyDescent="0.3">
      <c r="A21" s="282" t="s">
        <v>768</v>
      </c>
      <c r="B21" s="158">
        <v>180.08</v>
      </c>
      <c r="C21" s="158">
        <v>176.8</v>
      </c>
      <c r="D21" s="159">
        <f>SUM(B21:C21)</f>
        <v>356.88</v>
      </c>
      <c r="E21" s="772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</row>
    <row r="22" spans="1:18" x14ac:dyDescent="0.25">
      <c r="A22" s="284" t="s">
        <v>59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280"/>
      <c r="O22" s="280" t="s">
        <v>793</v>
      </c>
      <c r="P22" s="281" t="s">
        <v>794</v>
      </c>
      <c r="Q22" s="167"/>
      <c r="R22" s="167"/>
    </row>
    <row r="23" spans="1:18" x14ac:dyDescent="0.25">
      <c r="A23" s="282" t="s">
        <v>766</v>
      </c>
      <c r="B23" s="158">
        <v>541.37</v>
      </c>
      <c r="C23" s="158">
        <v>352.94</v>
      </c>
      <c r="D23" s="158">
        <v>454.76</v>
      </c>
      <c r="E23" s="158">
        <v>91.05</v>
      </c>
      <c r="F23" s="158">
        <v>360.19</v>
      </c>
      <c r="G23" s="158">
        <v>360.23</v>
      </c>
      <c r="H23" s="158">
        <v>360.11</v>
      </c>
      <c r="I23" s="158">
        <v>359.99</v>
      </c>
      <c r="J23" s="158">
        <v>481.56</v>
      </c>
      <c r="K23" s="158">
        <v>482.91</v>
      </c>
      <c r="L23" s="158">
        <v>486.54</v>
      </c>
      <c r="M23" s="158">
        <v>491.53</v>
      </c>
      <c r="N23" s="158"/>
      <c r="O23" s="159">
        <f>SUM(B23:N23)</f>
        <v>4823.18</v>
      </c>
      <c r="P23" s="772">
        <f>SUM(O23:O24)</f>
        <v>9327.93</v>
      </c>
      <c r="Q23" s="167"/>
      <c r="R23" s="167"/>
    </row>
    <row r="24" spans="1:18" ht="15.75" thickBot="1" x14ac:dyDescent="0.3">
      <c r="A24" s="283" t="s">
        <v>768</v>
      </c>
      <c r="B24" s="160">
        <v>185.18</v>
      </c>
      <c r="C24" s="160">
        <v>183.03</v>
      </c>
      <c r="D24" s="160">
        <v>228.72</v>
      </c>
      <c r="E24" s="160">
        <v>88.3</v>
      </c>
      <c r="F24" s="160">
        <v>137.71</v>
      </c>
      <c r="G24" s="160">
        <v>315.93</v>
      </c>
      <c r="H24" s="160">
        <v>93.37</v>
      </c>
      <c r="I24" s="160">
        <v>717.77</v>
      </c>
      <c r="J24" s="160">
        <v>93.54</v>
      </c>
      <c r="K24" s="160">
        <v>718.35</v>
      </c>
      <c r="L24" s="160">
        <v>87.51</v>
      </c>
      <c r="M24" s="160">
        <v>814.71</v>
      </c>
      <c r="N24" s="160">
        <v>840.63</v>
      </c>
      <c r="O24" s="161">
        <f>SUM(B24:N24)</f>
        <v>4504.75</v>
      </c>
      <c r="P24" s="773"/>
      <c r="Q24" s="167"/>
      <c r="R24" s="167"/>
    </row>
    <row r="25" spans="1:18" x14ac:dyDescent="0.25">
      <c r="A25" s="284" t="s">
        <v>70</v>
      </c>
      <c r="B25" s="164"/>
      <c r="C25" s="164"/>
      <c r="D25" s="164"/>
      <c r="E25" s="164"/>
      <c r="F25" s="164"/>
      <c r="G25" s="164"/>
      <c r="H25" s="164"/>
      <c r="I25" s="280" t="s">
        <v>793</v>
      </c>
      <c r="J25" s="281" t="s">
        <v>794</v>
      </c>
      <c r="K25" s="167"/>
      <c r="L25" s="167"/>
      <c r="M25" s="167"/>
      <c r="N25" s="167"/>
      <c r="O25" s="167"/>
      <c r="P25" s="167"/>
      <c r="Q25" s="167"/>
      <c r="R25" s="167"/>
    </row>
    <row r="26" spans="1:18" x14ac:dyDescent="0.25">
      <c r="A26" s="282" t="s">
        <v>766</v>
      </c>
      <c r="B26" s="158">
        <v>105.4</v>
      </c>
      <c r="C26" s="158">
        <v>234.65</v>
      </c>
      <c r="D26" s="158">
        <v>311.48</v>
      </c>
      <c r="E26" s="158">
        <v>310.88</v>
      </c>
      <c r="F26" s="158">
        <v>310.27999999999997</v>
      </c>
      <c r="G26" s="158">
        <v>511.14</v>
      </c>
      <c r="H26" s="158"/>
      <c r="I26" s="159">
        <f>SUM(B26:H26)</f>
        <v>1783.83</v>
      </c>
      <c r="J26" s="772">
        <f>SUM(I26:I27)</f>
        <v>2829.87</v>
      </c>
      <c r="K26" s="167"/>
      <c r="L26" s="167"/>
      <c r="M26" s="167"/>
      <c r="N26" s="167"/>
      <c r="O26" s="167"/>
      <c r="P26" s="167"/>
      <c r="Q26" s="167"/>
      <c r="R26" s="167"/>
    </row>
    <row r="27" spans="1:18" ht="15.75" thickBot="1" x14ac:dyDescent="0.3">
      <c r="A27" s="282" t="s">
        <v>768</v>
      </c>
      <c r="B27" s="158">
        <v>133.93</v>
      </c>
      <c r="C27" s="158">
        <v>79.36</v>
      </c>
      <c r="D27" s="158">
        <v>157.71</v>
      </c>
      <c r="E27" s="158">
        <v>188.75</v>
      </c>
      <c r="F27" s="158">
        <v>205.33</v>
      </c>
      <c r="G27" s="158">
        <v>234.6</v>
      </c>
      <c r="H27" s="158">
        <v>46.36</v>
      </c>
      <c r="I27" s="159">
        <f>SUM(B27:H27)</f>
        <v>1046.04</v>
      </c>
      <c r="J27" s="772"/>
      <c r="K27" s="167"/>
      <c r="L27" s="167"/>
      <c r="M27" s="167"/>
      <c r="N27" s="167"/>
      <c r="O27" s="167"/>
      <c r="P27" s="167"/>
      <c r="Q27" s="167"/>
      <c r="R27" s="167"/>
    </row>
    <row r="28" spans="1:18" x14ac:dyDescent="0.25">
      <c r="A28" s="284" t="s">
        <v>76</v>
      </c>
      <c r="B28" s="164"/>
      <c r="C28" s="164"/>
      <c r="D28" s="164"/>
      <c r="E28" s="164"/>
      <c r="F28" s="164"/>
      <c r="G28" s="164"/>
      <c r="H28" s="164"/>
      <c r="I28" s="280"/>
      <c r="J28" s="280" t="s">
        <v>793</v>
      </c>
      <c r="K28" s="281" t="s">
        <v>794</v>
      </c>
      <c r="L28" s="167"/>
      <c r="M28" s="167"/>
      <c r="N28" s="167"/>
      <c r="O28" s="167"/>
      <c r="P28" s="167"/>
      <c r="Q28" s="167"/>
      <c r="R28" s="167"/>
    </row>
    <row r="29" spans="1:18" x14ac:dyDescent="0.25">
      <c r="A29" s="282" t="s">
        <v>766</v>
      </c>
      <c r="B29" s="158">
        <v>189.27</v>
      </c>
      <c r="C29" s="158">
        <v>116.15</v>
      </c>
      <c r="D29" s="158">
        <v>88.03</v>
      </c>
      <c r="E29" s="158">
        <v>164.97</v>
      </c>
      <c r="F29" s="158">
        <v>165.05</v>
      </c>
      <c r="G29" s="158">
        <v>165.15</v>
      </c>
      <c r="H29" s="158">
        <v>287.27999999999997</v>
      </c>
      <c r="I29" s="158">
        <v>58.34</v>
      </c>
      <c r="J29" s="159">
        <f>SUM(B29:I29)</f>
        <v>1234.24</v>
      </c>
      <c r="K29" s="772">
        <f>SUM(J29:J31)</f>
        <v>2138.63</v>
      </c>
      <c r="L29" s="167"/>
      <c r="M29" s="167"/>
      <c r="N29" s="167"/>
      <c r="O29" s="167"/>
      <c r="P29" s="167"/>
      <c r="Q29" s="167"/>
      <c r="R29" s="167"/>
    </row>
    <row r="30" spans="1:18" x14ac:dyDescent="0.25">
      <c r="A30" s="282" t="s">
        <v>768</v>
      </c>
      <c r="B30" s="158">
        <v>57.33</v>
      </c>
      <c r="C30" s="158">
        <v>58.01</v>
      </c>
      <c r="D30" s="158">
        <v>30.98</v>
      </c>
      <c r="E30" s="158">
        <v>106.74</v>
      </c>
      <c r="F30" s="158">
        <v>248.17</v>
      </c>
      <c r="G30" s="158">
        <v>222.26</v>
      </c>
      <c r="H30" s="158"/>
      <c r="I30" s="158"/>
      <c r="J30" s="159">
        <f>SUM(B30:I30)</f>
        <v>723.49</v>
      </c>
      <c r="K30" s="772"/>
      <c r="L30" s="167"/>
      <c r="M30" s="167"/>
      <c r="N30" s="167"/>
      <c r="O30" s="167"/>
      <c r="P30" s="167"/>
      <c r="Q30" s="167"/>
      <c r="R30" s="167"/>
    </row>
    <row r="31" spans="1:18" ht="15.75" thickBot="1" x14ac:dyDescent="0.3">
      <c r="A31" s="283" t="s">
        <v>795</v>
      </c>
      <c r="B31" s="160">
        <v>180.9</v>
      </c>
      <c r="C31" s="160"/>
      <c r="D31" s="160"/>
      <c r="E31" s="160"/>
      <c r="F31" s="160"/>
      <c r="G31" s="160"/>
      <c r="H31" s="160"/>
      <c r="I31" s="160"/>
      <c r="J31" s="161">
        <f>SUM(B31:I31)</f>
        <v>180.9</v>
      </c>
      <c r="K31" s="773"/>
      <c r="L31" s="167"/>
      <c r="M31" s="167"/>
      <c r="N31" s="167"/>
      <c r="O31" s="167"/>
      <c r="P31" s="167"/>
      <c r="Q31" s="167"/>
      <c r="R31" s="167"/>
    </row>
    <row r="32" spans="1:18" x14ac:dyDescent="0.25">
      <c r="A32" s="284" t="s">
        <v>82</v>
      </c>
      <c r="B32" s="164"/>
      <c r="C32" s="164"/>
      <c r="D32" s="164"/>
      <c r="E32" s="164"/>
      <c r="F32" s="164" t="s">
        <v>796</v>
      </c>
      <c r="G32" s="164"/>
      <c r="H32" s="164"/>
      <c r="I32" s="280" t="s">
        <v>793</v>
      </c>
      <c r="J32" s="281" t="s">
        <v>794</v>
      </c>
      <c r="K32" s="167"/>
      <c r="L32" s="167"/>
      <c r="M32" s="167"/>
      <c r="N32" s="167"/>
      <c r="O32" s="167"/>
      <c r="P32" s="167"/>
      <c r="Q32" s="167"/>
      <c r="R32" s="167"/>
    </row>
    <row r="33" spans="1:18" x14ac:dyDescent="0.25">
      <c r="A33" s="282" t="s">
        <v>766</v>
      </c>
      <c r="B33" s="158">
        <v>511.14</v>
      </c>
      <c r="C33" s="158">
        <v>364.82</v>
      </c>
      <c r="D33" s="158">
        <v>197.83</v>
      </c>
      <c r="E33" s="158">
        <v>481.8</v>
      </c>
      <c r="F33" s="158"/>
      <c r="G33" s="158"/>
      <c r="H33" s="158"/>
      <c r="I33" s="159">
        <f>SUM(B33:H33)</f>
        <v>1555.59</v>
      </c>
      <c r="J33" s="772">
        <f>SUM(I33:I34)</f>
        <v>2916.92</v>
      </c>
      <c r="K33" s="167"/>
      <c r="L33" s="167"/>
      <c r="M33" s="167"/>
      <c r="N33" s="167"/>
      <c r="O33" s="167"/>
      <c r="P33" s="167"/>
      <c r="Q33" s="167"/>
      <c r="R33" s="167"/>
    </row>
    <row r="34" spans="1:18" ht="15.75" thickBot="1" x14ac:dyDescent="0.3">
      <c r="A34" s="282" t="s">
        <v>768</v>
      </c>
      <c r="B34" s="158">
        <v>160.03</v>
      </c>
      <c r="C34" s="158">
        <v>151.38</v>
      </c>
      <c r="D34" s="158">
        <v>149.61000000000001</v>
      </c>
      <c r="E34" s="158">
        <v>73.099999999999994</v>
      </c>
      <c r="F34" s="158">
        <v>57.77</v>
      </c>
      <c r="G34" s="158">
        <v>376.88</v>
      </c>
      <c r="H34" s="158">
        <v>392.56</v>
      </c>
      <c r="I34" s="159">
        <f>SUM(B34:H34)</f>
        <v>1361.33</v>
      </c>
      <c r="J34" s="772"/>
      <c r="K34" s="167"/>
      <c r="L34" s="167"/>
      <c r="M34" s="167"/>
      <c r="N34" s="167"/>
      <c r="O34" s="167"/>
      <c r="P34" s="167"/>
      <c r="Q34" s="167"/>
      <c r="R34" s="167"/>
    </row>
    <row r="35" spans="1:18" x14ac:dyDescent="0.25">
      <c r="A35" s="284" t="s">
        <v>88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280" t="s">
        <v>793</v>
      </c>
      <c r="R35" s="281" t="s">
        <v>794</v>
      </c>
    </row>
    <row r="36" spans="1:18" x14ac:dyDescent="0.25">
      <c r="A36" s="282" t="s">
        <v>766</v>
      </c>
      <c r="B36" s="158">
        <v>419.68</v>
      </c>
      <c r="C36" s="158">
        <v>37.520000000000003</v>
      </c>
      <c r="D36" s="158">
        <v>135.52000000000001</v>
      </c>
      <c r="E36" s="158">
        <v>37.49</v>
      </c>
      <c r="F36" s="158">
        <v>37.35</v>
      </c>
      <c r="G36" s="158">
        <v>37.39</v>
      </c>
      <c r="H36" s="158">
        <v>36.92</v>
      </c>
      <c r="I36" s="158">
        <v>36.909999999999997</v>
      </c>
      <c r="J36" s="158">
        <v>36.880000000000003</v>
      </c>
      <c r="K36" s="158">
        <v>106.1</v>
      </c>
      <c r="L36" s="158">
        <v>36.89</v>
      </c>
      <c r="M36" s="158">
        <v>36.770000000000003</v>
      </c>
      <c r="N36" s="158">
        <v>103.68</v>
      </c>
      <c r="O36" s="158">
        <v>458.2</v>
      </c>
      <c r="P36" s="158">
        <v>360.37</v>
      </c>
      <c r="Q36" s="159">
        <f>SUM(B36:P36)</f>
        <v>1917.67</v>
      </c>
      <c r="R36" s="772">
        <f>SUM(Q36:Q37)</f>
        <v>5203.3600000000006</v>
      </c>
    </row>
    <row r="37" spans="1:18" ht="15.75" thickBot="1" x14ac:dyDescent="0.3">
      <c r="A37" s="283" t="s">
        <v>768</v>
      </c>
      <c r="B37" s="160">
        <v>441.31</v>
      </c>
      <c r="C37" s="160">
        <v>434.63</v>
      </c>
      <c r="D37" s="160">
        <v>357.7</v>
      </c>
      <c r="E37" s="160">
        <v>388.91</v>
      </c>
      <c r="F37" s="160">
        <v>424.49</v>
      </c>
      <c r="G37" s="160">
        <v>339.69</v>
      </c>
      <c r="H37" s="160">
        <v>377.77</v>
      </c>
      <c r="I37" s="160">
        <v>319.98</v>
      </c>
      <c r="J37" s="160">
        <v>48.6</v>
      </c>
      <c r="K37" s="160">
        <v>152.61000000000001</v>
      </c>
      <c r="L37" s="160"/>
      <c r="M37" s="160"/>
      <c r="N37" s="160"/>
      <c r="O37" s="160"/>
      <c r="P37" s="160"/>
      <c r="Q37" s="161">
        <f>SUM(B37:P37)</f>
        <v>3285.69</v>
      </c>
      <c r="R37" s="773"/>
    </row>
    <row r="38" spans="1:18" x14ac:dyDescent="0.25">
      <c r="A38" s="284" t="s">
        <v>797</v>
      </c>
      <c r="B38" s="164"/>
      <c r="C38" s="164"/>
      <c r="D38" s="280" t="s">
        <v>793</v>
      </c>
      <c r="E38" s="281" t="s">
        <v>794</v>
      </c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</row>
    <row r="39" spans="1:18" x14ac:dyDescent="0.25">
      <c r="A39" s="282" t="s">
        <v>766</v>
      </c>
      <c r="B39" s="158">
        <v>103.65</v>
      </c>
      <c r="C39" s="158"/>
      <c r="D39" s="159">
        <f>SUM(B39:C39)</f>
        <v>103.65</v>
      </c>
      <c r="E39" s="772">
        <f>SUM(D39:D40)</f>
        <v>334.39</v>
      </c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</row>
    <row r="40" spans="1:18" ht="15.75" thickBot="1" x14ac:dyDescent="0.3">
      <c r="A40" s="282" t="s">
        <v>768</v>
      </c>
      <c r="B40" s="158">
        <v>163.69</v>
      </c>
      <c r="C40" s="158">
        <v>67.05</v>
      </c>
      <c r="D40" s="159">
        <f>SUM(B40:C40)</f>
        <v>230.74</v>
      </c>
      <c r="E40" s="772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</row>
    <row r="41" spans="1:18" x14ac:dyDescent="0.25">
      <c r="A41" s="284" t="s">
        <v>760</v>
      </c>
      <c r="B41" s="164"/>
      <c r="C41" s="164"/>
      <c r="D41" s="164"/>
      <c r="E41" s="164"/>
      <c r="F41" s="164"/>
      <c r="G41" s="164"/>
      <c r="H41" s="164"/>
      <c r="I41" s="280" t="s">
        <v>793</v>
      </c>
      <c r="J41" s="281" t="s">
        <v>794</v>
      </c>
      <c r="K41" s="167"/>
      <c r="L41" s="167"/>
      <c r="M41" s="167"/>
      <c r="N41" s="167"/>
      <c r="O41" s="167"/>
      <c r="P41" s="167"/>
      <c r="Q41" s="167"/>
      <c r="R41" s="167"/>
    </row>
    <row r="42" spans="1:18" x14ac:dyDescent="0.25">
      <c r="A42" s="282" t="s">
        <v>766</v>
      </c>
      <c r="B42" s="158">
        <v>96.95</v>
      </c>
      <c r="C42" s="158">
        <v>90.98</v>
      </c>
      <c r="D42" s="158">
        <v>90.98</v>
      </c>
      <c r="E42" s="158">
        <v>90.98</v>
      </c>
      <c r="F42" s="158">
        <v>90.98</v>
      </c>
      <c r="G42" s="158">
        <v>90.98</v>
      </c>
      <c r="H42" s="158">
        <v>90.98</v>
      </c>
      <c r="I42" s="159">
        <f>SUM(B42:H42)</f>
        <v>642.83000000000004</v>
      </c>
      <c r="J42" s="772">
        <f>SUM(I42:I43)</f>
        <v>1155.1000000000001</v>
      </c>
      <c r="K42" s="167"/>
      <c r="L42" s="167"/>
      <c r="M42" s="167"/>
      <c r="N42" s="167"/>
      <c r="O42" s="167"/>
      <c r="P42" s="167"/>
      <c r="Q42" s="167"/>
      <c r="R42" s="167"/>
    </row>
    <row r="43" spans="1:18" ht="15.75" thickBot="1" x14ac:dyDescent="0.3">
      <c r="A43" s="283" t="s">
        <v>768</v>
      </c>
      <c r="B43" s="160">
        <v>249.85</v>
      </c>
      <c r="C43" s="160">
        <v>35.770000000000003</v>
      </c>
      <c r="D43" s="160">
        <v>208.58</v>
      </c>
      <c r="E43" s="160">
        <v>18.07</v>
      </c>
      <c r="F43" s="160"/>
      <c r="G43" s="160"/>
      <c r="H43" s="160"/>
      <c r="I43" s="161">
        <f>SUM(B43:H43)</f>
        <v>512.2700000000001</v>
      </c>
      <c r="J43" s="773"/>
      <c r="K43" s="167"/>
      <c r="L43" s="167"/>
      <c r="M43" s="167"/>
      <c r="N43" s="167"/>
      <c r="O43" s="167"/>
      <c r="P43" s="167"/>
      <c r="Q43" s="167"/>
      <c r="R43" s="167"/>
    </row>
    <row r="44" spans="1:18" x14ac:dyDescent="0.25">
      <c r="A44" s="284" t="s">
        <v>103</v>
      </c>
      <c r="B44" s="164"/>
      <c r="C44" s="280" t="s">
        <v>793</v>
      </c>
      <c r="D44" s="281" t="s">
        <v>794</v>
      </c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</row>
    <row r="45" spans="1:18" x14ac:dyDescent="0.25">
      <c r="A45" s="282" t="s">
        <v>766</v>
      </c>
      <c r="B45" s="158">
        <v>235</v>
      </c>
      <c r="C45" s="159">
        <f>SUM(B45)</f>
        <v>235</v>
      </c>
      <c r="D45" s="772">
        <f>SUM(C45:C46)</f>
        <v>299.01</v>
      </c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</row>
    <row r="46" spans="1:18" ht="15.75" thickBot="1" x14ac:dyDescent="0.3">
      <c r="A46" s="283" t="s">
        <v>768</v>
      </c>
      <c r="B46" s="160">
        <v>64.010000000000005</v>
      </c>
      <c r="C46" s="161">
        <f>SUM(B46)</f>
        <v>64.010000000000005</v>
      </c>
      <c r="D46" s="773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</row>
    <row r="47" spans="1:18" ht="15.75" thickBot="1" x14ac:dyDescent="0.3">
      <c r="A47" s="284" t="s">
        <v>108</v>
      </c>
      <c r="B47" s="164"/>
      <c r="C47" s="280" t="s">
        <v>793</v>
      </c>
      <c r="D47" s="281" t="s">
        <v>794</v>
      </c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</row>
    <row r="48" spans="1:18" x14ac:dyDescent="0.25">
      <c r="A48" s="282" t="s">
        <v>766</v>
      </c>
      <c r="B48" s="158"/>
      <c r="C48" s="159"/>
      <c r="D48" s="858">
        <f>SUM(C48:C49)</f>
        <v>98.13</v>
      </c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</row>
    <row r="49" spans="1:18" ht="15.75" thickBot="1" x14ac:dyDescent="0.3">
      <c r="A49" s="283" t="s">
        <v>768</v>
      </c>
      <c r="B49" s="160">
        <v>98.13</v>
      </c>
      <c r="C49" s="161">
        <f>SUM(B49)</f>
        <v>98.13</v>
      </c>
      <c r="D49" s="859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</row>
    <row r="50" spans="1:18" x14ac:dyDescent="0.25">
      <c r="A50" s="284" t="s">
        <v>113</v>
      </c>
      <c r="B50" s="164"/>
      <c r="C50" s="280" t="s">
        <v>793</v>
      </c>
      <c r="D50" s="281" t="s">
        <v>794</v>
      </c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</row>
    <row r="51" spans="1:18" x14ac:dyDescent="0.25">
      <c r="A51" s="282" t="s">
        <v>766</v>
      </c>
      <c r="B51" s="158">
        <v>239.53</v>
      </c>
      <c r="C51" s="159">
        <f>SUM(B51)</f>
        <v>239.53</v>
      </c>
      <c r="D51" s="772">
        <f>SUM(C51:C52)</f>
        <v>336.21000000000004</v>
      </c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</row>
    <row r="52" spans="1:18" ht="15.75" thickBot="1" x14ac:dyDescent="0.3">
      <c r="A52" s="283" t="s">
        <v>768</v>
      </c>
      <c r="B52" s="160">
        <v>96.68</v>
      </c>
      <c r="C52" s="161">
        <f>SUM(B52)</f>
        <v>96.68</v>
      </c>
      <c r="D52" s="773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</row>
    <row r="53" spans="1:18" x14ac:dyDescent="0.25">
      <c r="A53" s="275" t="s">
        <v>798</v>
      </c>
      <c r="B53" s="178" t="s">
        <v>777</v>
      </c>
      <c r="C53" s="178" t="s">
        <v>781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</row>
    <row r="54" spans="1:18" x14ac:dyDescent="0.25">
      <c r="A54" s="277"/>
      <c r="B54" s="155">
        <f>SUM(L2,L5,M8,P11,G14,F17,E20,P23,J26,K29,J33,R36,E39,J42,D45,D48,D51)</f>
        <v>45347.582999999999</v>
      </c>
      <c r="C54" s="155">
        <f>B54/1000</f>
        <v>45.347583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</row>
  </sheetData>
  <mergeCells count="19">
    <mergeCell ref="M8:M9"/>
    <mergeCell ref="P11:P12"/>
    <mergeCell ref="K29:K31"/>
    <mergeCell ref="A1:E1"/>
    <mergeCell ref="L2:L3"/>
    <mergeCell ref="A4:C4"/>
    <mergeCell ref="L5:L6"/>
    <mergeCell ref="G14:G15"/>
    <mergeCell ref="F17:F18"/>
    <mergeCell ref="E20:E21"/>
    <mergeCell ref="P23:P24"/>
    <mergeCell ref="J26:J27"/>
    <mergeCell ref="D51:D52"/>
    <mergeCell ref="J33:J34"/>
    <mergeCell ref="R36:R37"/>
    <mergeCell ref="E39:E40"/>
    <mergeCell ref="J42:J43"/>
    <mergeCell ref="D45:D46"/>
    <mergeCell ref="D48:D4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Q79"/>
  <sheetViews>
    <sheetView zoomScale="106" zoomScaleNormal="106" workbookViewId="0">
      <pane ySplit="2" topLeftCell="A44" activePane="bottomLeft" state="frozen"/>
      <selection activeCell="A2" sqref="A2"/>
      <selection pane="bottomLeft" activeCell="D3" sqref="D3:E74"/>
    </sheetView>
  </sheetViews>
  <sheetFormatPr baseColWidth="10" defaultRowHeight="15" x14ac:dyDescent="0.25"/>
  <cols>
    <col min="1" max="1" width="4.85546875" style="368" bestFit="1" customWidth="1"/>
    <col min="2" max="2" width="15.28515625" style="173" customWidth="1"/>
    <col min="3" max="3" width="16.28515625" style="254" customWidth="1"/>
    <col min="4" max="4" width="8.42578125" style="351" customWidth="1"/>
    <col min="5" max="5" width="13.42578125" style="249" bestFit="1" customWidth="1"/>
    <col min="6" max="6" width="13.42578125" style="391" customWidth="1"/>
    <col min="7" max="7" width="54.28515625" style="285" customWidth="1"/>
    <col min="8" max="8" width="39.5703125" style="249" bestFit="1" customWidth="1"/>
    <col min="9" max="9" width="20.5703125" style="254" customWidth="1"/>
    <col min="10" max="10" width="11.5703125" style="285" bestFit="1" customWidth="1"/>
    <col min="11" max="11" width="19.28515625" style="307" customWidth="1"/>
    <col min="12" max="12" width="11.5703125" style="285" bestFit="1" customWidth="1"/>
    <col min="13" max="13" width="11.42578125" style="254"/>
    <col min="14" max="14" width="2.140625" style="254" bestFit="1" customWidth="1"/>
    <col min="15" max="15" width="24.5703125" style="254" bestFit="1" customWidth="1"/>
    <col min="16" max="16384" width="11.42578125" style="254"/>
  </cols>
  <sheetData>
    <row r="1" spans="1:17" ht="12.75" customHeight="1" thickBot="1" x14ac:dyDescent="0.3">
      <c r="A1" s="887" t="s">
        <v>5</v>
      </c>
      <c r="B1" s="888"/>
      <c r="C1" s="888"/>
      <c r="D1" s="888"/>
      <c r="E1" s="888"/>
      <c r="F1" s="888"/>
      <c r="G1" s="888"/>
      <c r="H1" s="888"/>
      <c r="I1" s="889"/>
      <c r="K1" s="885" t="s">
        <v>765</v>
      </c>
      <c r="L1" s="886"/>
      <c r="N1" s="878" t="s">
        <v>821</v>
      </c>
      <c r="O1" s="879"/>
      <c r="P1" s="879"/>
      <c r="Q1" s="879"/>
    </row>
    <row r="2" spans="1:17" s="171" customFormat="1" ht="15.75" thickBot="1" x14ac:dyDescent="0.3">
      <c r="A2" s="416" t="s">
        <v>1</v>
      </c>
      <c r="B2" s="286" t="s">
        <v>9</v>
      </c>
      <c r="C2" s="286" t="s">
        <v>761</v>
      </c>
      <c r="D2" s="345" t="s">
        <v>186</v>
      </c>
      <c r="E2" s="286" t="s">
        <v>777</v>
      </c>
      <c r="F2" s="286" t="s">
        <v>814</v>
      </c>
      <c r="G2" s="286" t="s">
        <v>188</v>
      </c>
      <c r="H2" s="286" t="s">
        <v>292</v>
      </c>
      <c r="I2" s="287" t="s">
        <v>192</v>
      </c>
      <c r="K2" s="288" t="s">
        <v>5</v>
      </c>
      <c r="L2" s="289" t="s">
        <v>186</v>
      </c>
      <c r="N2" s="515" t="s">
        <v>819</v>
      </c>
      <c r="O2" s="516" t="s">
        <v>187</v>
      </c>
      <c r="P2" s="517" t="s">
        <v>823</v>
      </c>
      <c r="Q2" s="517" t="s">
        <v>781</v>
      </c>
    </row>
    <row r="3" spans="1:17" ht="15" customHeight="1" x14ac:dyDescent="0.25">
      <c r="A3" s="872">
        <v>1</v>
      </c>
      <c r="B3" s="865" t="s">
        <v>14</v>
      </c>
      <c r="C3" s="290" t="s">
        <v>191</v>
      </c>
      <c r="D3" s="346"/>
      <c r="E3" s="242"/>
      <c r="F3" s="750">
        <f>SUM(E3:E10)</f>
        <v>2529.9700000000003</v>
      </c>
      <c r="G3" s="291"/>
      <c r="H3" s="868" t="s">
        <v>425</v>
      </c>
      <c r="I3" s="875"/>
      <c r="K3" s="292" t="s">
        <v>191</v>
      </c>
      <c r="L3" s="670">
        <f>SUMIF($C$3:$C$370,"AVENIDA",$D$3:$D$370)</f>
        <v>0</v>
      </c>
      <c r="N3" s="518">
        <v>1</v>
      </c>
      <c r="O3" s="87" t="s">
        <v>14</v>
      </c>
      <c r="P3" s="503">
        <f>$F$3</f>
        <v>2529.9700000000003</v>
      </c>
      <c r="Q3" s="466">
        <f>P3/1000</f>
        <v>2.5299700000000001</v>
      </c>
    </row>
    <row r="4" spans="1:17" x14ac:dyDescent="0.25">
      <c r="A4" s="873"/>
      <c r="B4" s="866"/>
      <c r="C4" s="294" t="s">
        <v>190</v>
      </c>
      <c r="D4" s="347">
        <v>5</v>
      </c>
      <c r="E4" s="156">
        <f>'M4'!G2</f>
        <v>1365.73</v>
      </c>
      <c r="F4" s="704"/>
      <c r="G4" s="295" t="s">
        <v>426</v>
      </c>
      <c r="H4" s="704"/>
      <c r="I4" s="876"/>
      <c r="K4" s="296" t="s">
        <v>190</v>
      </c>
      <c r="L4" s="671">
        <f>SUMIF($C$3:$C$370,"CALLE",$D$3:$D$370)</f>
        <v>56</v>
      </c>
      <c r="N4" s="451">
        <v>2</v>
      </c>
      <c r="O4" s="24" t="s">
        <v>21</v>
      </c>
      <c r="P4" s="450">
        <f>$F$11</f>
        <v>4913.66</v>
      </c>
      <c r="Q4" s="468">
        <f t="shared" ref="Q4:Q11" si="0">P4/1000</f>
        <v>4.9136600000000001</v>
      </c>
    </row>
    <row r="5" spans="1:17" x14ac:dyDescent="0.25">
      <c r="A5" s="873"/>
      <c r="B5" s="866"/>
      <c r="C5" s="298" t="s">
        <v>189</v>
      </c>
      <c r="D5" s="347">
        <v>4</v>
      </c>
      <c r="E5" s="156">
        <f>'M4'!G3</f>
        <v>1164.24</v>
      </c>
      <c r="F5" s="704"/>
      <c r="G5" s="295" t="s">
        <v>427</v>
      </c>
      <c r="H5" s="704"/>
      <c r="I5" s="876"/>
      <c r="K5" s="299" t="s">
        <v>189</v>
      </c>
      <c r="L5" s="671">
        <f>SUMIF($C$3:$C$370,"CARRERA",$D$3:$D$370)</f>
        <v>52</v>
      </c>
      <c r="N5" s="451">
        <v>3</v>
      </c>
      <c r="O5" s="24" t="s">
        <v>26</v>
      </c>
      <c r="P5" s="450">
        <f>$F$19</f>
        <v>2599.8000000000002</v>
      </c>
      <c r="Q5" s="468">
        <f t="shared" si="0"/>
        <v>2.5998000000000001</v>
      </c>
    </row>
    <row r="6" spans="1:17" x14ac:dyDescent="0.25">
      <c r="A6" s="873"/>
      <c r="B6" s="866"/>
      <c r="C6" s="294" t="s">
        <v>193</v>
      </c>
      <c r="D6" s="347"/>
      <c r="E6" s="156"/>
      <c r="F6" s="704"/>
      <c r="G6" s="300"/>
      <c r="H6" s="704"/>
      <c r="I6" s="876"/>
      <c r="K6" s="296" t="s">
        <v>193</v>
      </c>
      <c r="L6" s="671">
        <f>SUMIF($C$3:$C$370,"CALLEJÓN",$D$3:$D$370)</f>
        <v>0</v>
      </c>
      <c r="N6" s="451">
        <v>4</v>
      </c>
      <c r="O6" s="24" t="s">
        <v>32</v>
      </c>
      <c r="P6" s="450">
        <f>$F$27</f>
        <v>7422.92</v>
      </c>
      <c r="Q6" s="468">
        <f t="shared" si="0"/>
        <v>7.4229200000000004</v>
      </c>
    </row>
    <row r="7" spans="1:17" x14ac:dyDescent="0.25">
      <c r="A7" s="873"/>
      <c r="B7" s="866"/>
      <c r="C7" s="301" t="s">
        <v>282</v>
      </c>
      <c r="D7" s="348"/>
      <c r="E7" s="243"/>
      <c r="F7" s="704"/>
      <c r="G7" s="300"/>
      <c r="H7" s="704"/>
      <c r="I7" s="876"/>
      <c r="K7" s="296" t="s">
        <v>282</v>
      </c>
      <c r="L7" s="671">
        <f>SUMIF($C$3:$C$370,"TRANSVERSAL",$D$3:$D$370)</f>
        <v>0</v>
      </c>
      <c r="N7" s="451">
        <v>5</v>
      </c>
      <c r="O7" s="24" t="s">
        <v>39</v>
      </c>
      <c r="P7" s="450">
        <f>$F$35</f>
        <v>2410.52</v>
      </c>
      <c r="Q7" s="468">
        <f t="shared" si="0"/>
        <v>2.41052</v>
      </c>
    </row>
    <row r="8" spans="1:17" x14ac:dyDescent="0.25">
      <c r="A8" s="873"/>
      <c r="B8" s="866"/>
      <c r="C8" s="301" t="s">
        <v>243</v>
      </c>
      <c r="D8" s="348"/>
      <c r="E8" s="243"/>
      <c r="F8" s="704"/>
      <c r="G8" s="300"/>
      <c r="H8" s="704"/>
      <c r="I8" s="876"/>
      <c r="K8" s="296" t="s">
        <v>243</v>
      </c>
      <c r="L8" s="671">
        <f>SUMIF($C$3:$C$370,"DIAGONAL",$D$3:$D$370)</f>
        <v>0</v>
      </c>
      <c r="N8" s="451">
        <v>6</v>
      </c>
      <c r="O8" s="24" t="s">
        <v>46</v>
      </c>
      <c r="P8" s="450">
        <f>$F$43</f>
        <v>5662.74</v>
      </c>
      <c r="Q8" s="468">
        <f t="shared" si="0"/>
        <v>5.6627399999999994</v>
      </c>
    </row>
    <row r="9" spans="1:17" x14ac:dyDescent="0.25">
      <c r="A9" s="873"/>
      <c r="B9" s="866"/>
      <c r="C9" s="294" t="s">
        <v>200</v>
      </c>
      <c r="D9" s="347">
        <f>Base!O4</f>
        <v>7</v>
      </c>
      <c r="E9" s="156"/>
      <c r="F9" s="704"/>
      <c r="G9" s="300"/>
      <c r="H9" s="704"/>
      <c r="I9" s="876"/>
      <c r="K9" s="296" t="s">
        <v>200</v>
      </c>
      <c r="L9" s="671">
        <f>SUMIF($C$3:$C$370,"MANZANA",$D$3:$D$370)</f>
        <v>167</v>
      </c>
      <c r="N9" s="451">
        <v>7</v>
      </c>
      <c r="O9" s="24" t="s">
        <v>53</v>
      </c>
      <c r="P9" s="450">
        <f>$F$51</f>
        <v>3459.32</v>
      </c>
      <c r="Q9" s="468">
        <f t="shared" si="0"/>
        <v>3.45932</v>
      </c>
    </row>
    <row r="10" spans="1:17" ht="15.75" thickBot="1" x14ac:dyDescent="0.3">
      <c r="A10" s="874"/>
      <c r="B10" s="867"/>
      <c r="C10" s="302" t="s">
        <v>203</v>
      </c>
      <c r="D10" s="349">
        <f>Base!Q4</f>
        <v>43</v>
      </c>
      <c r="E10" s="244"/>
      <c r="F10" s="751"/>
      <c r="G10" s="303"/>
      <c r="H10" s="751"/>
      <c r="I10" s="877"/>
      <c r="K10" s="304" t="s">
        <v>203</v>
      </c>
      <c r="L10" s="672">
        <f>SUMIF($C$3:$C$370,"SUMIDEROS",$D$3:$D$370)</f>
        <v>490</v>
      </c>
      <c r="N10" s="451">
        <v>8</v>
      </c>
      <c r="O10" s="24" t="s">
        <v>60</v>
      </c>
      <c r="P10" s="450">
        <f>$F$59</f>
        <v>3634.27</v>
      </c>
      <c r="Q10" s="468">
        <f t="shared" si="0"/>
        <v>3.6342699999999999</v>
      </c>
    </row>
    <row r="11" spans="1:17" ht="15" customHeight="1" thickBot="1" x14ac:dyDescent="0.3">
      <c r="A11" s="873">
        <v>2</v>
      </c>
      <c r="B11" s="866" t="s">
        <v>21</v>
      </c>
      <c r="C11" s="305" t="s">
        <v>191</v>
      </c>
      <c r="D11" s="350"/>
      <c r="E11" s="245"/>
      <c r="F11" s="750">
        <f>SUM(E11:E18)</f>
        <v>4913.66</v>
      </c>
      <c r="G11" s="306"/>
      <c r="H11" s="868" t="s">
        <v>428</v>
      </c>
      <c r="I11" s="870"/>
      <c r="K11" s="174"/>
      <c r="N11" s="452">
        <v>9</v>
      </c>
      <c r="O11" s="453" t="s">
        <v>65</v>
      </c>
      <c r="P11" s="505">
        <f>$F$67</f>
        <v>4295.2299999999996</v>
      </c>
      <c r="Q11" s="472">
        <f t="shared" si="0"/>
        <v>4.2952299999999992</v>
      </c>
    </row>
    <row r="12" spans="1:17" x14ac:dyDescent="0.25">
      <c r="A12" s="873"/>
      <c r="B12" s="866"/>
      <c r="C12" s="294" t="s">
        <v>190</v>
      </c>
      <c r="D12" s="347">
        <v>5</v>
      </c>
      <c r="E12" s="156">
        <f>'M4'!M5</f>
        <v>2342.0300000000002</v>
      </c>
      <c r="F12" s="704"/>
      <c r="G12" s="295" t="s">
        <v>426</v>
      </c>
      <c r="H12" s="704"/>
      <c r="I12" s="870"/>
      <c r="K12" s="174"/>
      <c r="P12" s="434">
        <f>SUM(P3:P11)</f>
        <v>36928.43</v>
      </c>
      <c r="Q12" s="434">
        <f>SUM(Q3:Q11)</f>
        <v>36.928429999999999</v>
      </c>
    </row>
    <row r="13" spans="1:17" x14ac:dyDescent="0.25">
      <c r="A13" s="873"/>
      <c r="B13" s="866"/>
      <c r="C13" s="298" t="s">
        <v>189</v>
      </c>
      <c r="D13" s="347">
        <v>10</v>
      </c>
      <c r="E13" s="156">
        <f>'M4'!M6</f>
        <v>2571.6299999999997</v>
      </c>
      <c r="F13" s="704"/>
      <c r="G13" s="295" t="s">
        <v>429</v>
      </c>
      <c r="H13" s="704"/>
      <c r="I13" s="870"/>
      <c r="K13" s="174"/>
    </row>
    <row r="14" spans="1:17" x14ac:dyDescent="0.25">
      <c r="A14" s="873"/>
      <c r="B14" s="866"/>
      <c r="C14" s="294" t="s">
        <v>193</v>
      </c>
      <c r="D14" s="347"/>
      <c r="E14" s="156"/>
      <c r="F14" s="704"/>
      <c r="G14" s="295"/>
      <c r="H14" s="704"/>
      <c r="I14" s="870"/>
    </row>
    <row r="15" spans="1:17" x14ac:dyDescent="0.25">
      <c r="A15" s="873"/>
      <c r="B15" s="866"/>
      <c r="C15" s="301" t="s">
        <v>282</v>
      </c>
      <c r="D15" s="348"/>
      <c r="E15" s="243"/>
      <c r="F15" s="704"/>
      <c r="G15" s="295"/>
      <c r="H15" s="704"/>
      <c r="I15" s="870"/>
    </row>
    <row r="16" spans="1:17" x14ac:dyDescent="0.25">
      <c r="A16" s="873"/>
      <c r="B16" s="866"/>
      <c r="C16" s="301" t="s">
        <v>243</v>
      </c>
      <c r="D16" s="348"/>
      <c r="E16" s="243"/>
      <c r="F16" s="704"/>
      <c r="G16" s="295"/>
      <c r="H16" s="704"/>
      <c r="I16" s="870"/>
    </row>
    <row r="17" spans="1:9" x14ac:dyDescent="0.25">
      <c r="A17" s="873"/>
      <c r="B17" s="866"/>
      <c r="C17" s="294" t="s">
        <v>200</v>
      </c>
      <c r="D17" s="347">
        <f>Base!O5</f>
        <v>22</v>
      </c>
      <c r="E17" s="156"/>
      <c r="F17" s="704"/>
      <c r="G17" s="295"/>
      <c r="H17" s="704"/>
      <c r="I17" s="870"/>
    </row>
    <row r="18" spans="1:9" ht="15.75" thickBot="1" x14ac:dyDescent="0.3">
      <c r="A18" s="873"/>
      <c r="B18" s="866"/>
      <c r="C18" s="301" t="s">
        <v>203</v>
      </c>
      <c r="D18" s="348">
        <f>Base!Q5</f>
        <v>89</v>
      </c>
      <c r="E18" s="246"/>
      <c r="F18" s="751"/>
      <c r="G18" s="308"/>
      <c r="H18" s="751"/>
      <c r="I18" s="870"/>
    </row>
    <row r="19" spans="1:9" ht="15" customHeight="1" x14ac:dyDescent="0.25">
      <c r="A19" s="872">
        <v>3</v>
      </c>
      <c r="B19" s="865" t="s">
        <v>26</v>
      </c>
      <c r="C19" s="290" t="s">
        <v>191</v>
      </c>
      <c r="D19" s="346"/>
      <c r="E19" s="242"/>
      <c r="F19" s="750">
        <f>SUM(E19:E26)</f>
        <v>2599.8000000000002</v>
      </c>
      <c r="G19" s="291"/>
      <c r="H19" s="868" t="s">
        <v>430</v>
      </c>
      <c r="I19" s="875"/>
    </row>
    <row r="20" spans="1:9" x14ac:dyDescent="0.25">
      <c r="A20" s="873"/>
      <c r="B20" s="866"/>
      <c r="C20" s="294" t="s">
        <v>190</v>
      </c>
      <c r="D20" s="347">
        <v>5</v>
      </c>
      <c r="E20" s="156">
        <f>'M4'!J8</f>
        <v>858.07</v>
      </c>
      <c r="F20" s="704"/>
      <c r="G20" s="295" t="s">
        <v>431</v>
      </c>
      <c r="H20" s="704"/>
      <c r="I20" s="876"/>
    </row>
    <row r="21" spans="1:9" x14ac:dyDescent="0.25">
      <c r="A21" s="873"/>
      <c r="B21" s="866"/>
      <c r="C21" s="298" t="s">
        <v>189</v>
      </c>
      <c r="D21" s="347">
        <v>3</v>
      </c>
      <c r="E21" s="156">
        <f>'M4'!J9</f>
        <v>1741.73</v>
      </c>
      <c r="F21" s="704"/>
      <c r="G21" s="295" t="s">
        <v>432</v>
      </c>
      <c r="H21" s="704"/>
      <c r="I21" s="876"/>
    </row>
    <row r="22" spans="1:9" x14ac:dyDescent="0.25">
      <c r="A22" s="873"/>
      <c r="B22" s="866"/>
      <c r="C22" s="294" t="s">
        <v>193</v>
      </c>
      <c r="D22" s="347"/>
      <c r="E22" s="156"/>
      <c r="F22" s="704"/>
      <c r="G22" s="295"/>
      <c r="H22" s="704"/>
      <c r="I22" s="876"/>
    </row>
    <row r="23" spans="1:9" x14ac:dyDescent="0.25">
      <c r="A23" s="873"/>
      <c r="B23" s="866"/>
      <c r="C23" s="301" t="s">
        <v>282</v>
      </c>
      <c r="D23" s="348"/>
      <c r="E23" s="243"/>
      <c r="F23" s="704"/>
      <c r="G23" s="309"/>
      <c r="H23" s="704"/>
      <c r="I23" s="876"/>
    </row>
    <row r="24" spans="1:9" x14ac:dyDescent="0.25">
      <c r="A24" s="873"/>
      <c r="B24" s="866"/>
      <c r="C24" s="301" t="s">
        <v>243</v>
      </c>
      <c r="D24" s="348"/>
      <c r="E24" s="243"/>
      <c r="F24" s="704"/>
      <c r="G24" s="309"/>
      <c r="H24" s="704"/>
      <c r="I24" s="876"/>
    </row>
    <row r="25" spans="1:9" x14ac:dyDescent="0.25">
      <c r="A25" s="873"/>
      <c r="B25" s="866"/>
      <c r="C25" s="294" t="s">
        <v>200</v>
      </c>
      <c r="D25" s="347">
        <f>Base!O6</f>
        <v>6</v>
      </c>
      <c r="E25" s="243"/>
      <c r="F25" s="704"/>
      <c r="G25" s="309"/>
      <c r="H25" s="704"/>
      <c r="I25" s="876"/>
    </row>
    <row r="26" spans="1:9" ht="15.75" thickBot="1" x14ac:dyDescent="0.3">
      <c r="A26" s="874"/>
      <c r="B26" s="867"/>
      <c r="C26" s="302" t="s">
        <v>201</v>
      </c>
      <c r="D26" s="349">
        <f>Base!Q6</f>
        <v>50</v>
      </c>
      <c r="E26" s="247"/>
      <c r="F26" s="751"/>
      <c r="G26" s="310"/>
      <c r="H26" s="751"/>
      <c r="I26" s="877"/>
    </row>
    <row r="27" spans="1:9" x14ac:dyDescent="0.25">
      <c r="A27" s="417"/>
      <c r="B27" s="865" t="s">
        <v>32</v>
      </c>
      <c r="C27" s="290" t="s">
        <v>191</v>
      </c>
      <c r="D27" s="346"/>
      <c r="E27" s="242"/>
      <c r="F27" s="750">
        <f>SUM(E27:E34)</f>
        <v>7422.92</v>
      </c>
      <c r="G27" s="291"/>
      <c r="H27" s="868" t="s">
        <v>433</v>
      </c>
      <c r="I27" s="875"/>
    </row>
    <row r="28" spans="1:9" x14ac:dyDescent="0.25">
      <c r="A28" s="417"/>
      <c r="B28" s="866"/>
      <c r="C28" s="294" t="s">
        <v>190</v>
      </c>
      <c r="D28" s="347">
        <v>7</v>
      </c>
      <c r="E28" s="156">
        <f>'M4'!K11</f>
        <v>3669.8399999999997</v>
      </c>
      <c r="F28" s="704"/>
      <c r="G28" s="295" t="s">
        <v>434</v>
      </c>
      <c r="H28" s="704"/>
      <c r="I28" s="876"/>
    </row>
    <row r="29" spans="1:9" x14ac:dyDescent="0.25">
      <c r="A29" s="417"/>
      <c r="B29" s="866"/>
      <c r="C29" s="298" t="s">
        <v>189</v>
      </c>
      <c r="D29" s="347">
        <v>6</v>
      </c>
      <c r="E29" s="156">
        <f>'M4'!K12</f>
        <v>3753.08</v>
      </c>
      <c r="F29" s="704"/>
      <c r="G29" s="295" t="s">
        <v>435</v>
      </c>
      <c r="H29" s="704"/>
      <c r="I29" s="876"/>
    </row>
    <row r="30" spans="1:9" x14ac:dyDescent="0.25">
      <c r="A30" s="417">
        <v>4</v>
      </c>
      <c r="B30" s="866"/>
      <c r="C30" s="294" t="s">
        <v>193</v>
      </c>
      <c r="D30" s="347"/>
      <c r="E30" s="156"/>
      <c r="F30" s="704"/>
      <c r="G30" s="295"/>
      <c r="H30" s="704"/>
      <c r="I30" s="876"/>
    </row>
    <row r="31" spans="1:9" x14ac:dyDescent="0.25">
      <c r="A31" s="417"/>
      <c r="B31" s="866"/>
      <c r="C31" s="301" t="s">
        <v>282</v>
      </c>
      <c r="D31" s="348"/>
      <c r="E31" s="243"/>
      <c r="F31" s="704"/>
      <c r="G31" s="309"/>
      <c r="H31" s="704"/>
      <c r="I31" s="876"/>
    </row>
    <row r="32" spans="1:9" x14ac:dyDescent="0.25">
      <c r="A32" s="417"/>
      <c r="B32" s="866"/>
      <c r="C32" s="301" t="s">
        <v>243</v>
      </c>
      <c r="D32" s="348"/>
      <c r="E32" s="243"/>
      <c r="F32" s="704"/>
      <c r="G32" s="309"/>
      <c r="H32" s="704"/>
      <c r="I32" s="876"/>
    </row>
    <row r="33" spans="1:17" x14ac:dyDescent="0.25">
      <c r="A33" s="417"/>
      <c r="B33" s="866"/>
      <c r="C33" s="294" t="s">
        <v>200</v>
      </c>
      <c r="D33" s="347">
        <f>Base!O7</f>
        <v>33</v>
      </c>
      <c r="E33" s="243"/>
      <c r="F33" s="704"/>
      <c r="G33" s="309"/>
      <c r="H33" s="704"/>
      <c r="I33" s="876"/>
    </row>
    <row r="34" spans="1:17" ht="15.75" thickBot="1" x14ac:dyDescent="0.3">
      <c r="A34" s="417"/>
      <c r="B34" s="867"/>
      <c r="C34" s="302" t="s">
        <v>201</v>
      </c>
      <c r="D34" s="349">
        <f>Base!Q7</f>
        <v>123</v>
      </c>
      <c r="E34" s="247"/>
      <c r="F34" s="751"/>
      <c r="G34" s="310"/>
      <c r="H34" s="751"/>
      <c r="I34" s="877"/>
    </row>
    <row r="35" spans="1:17" ht="15" customHeight="1" x14ac:dyDescent="0.25">
      <c r="A35" s="872">
        <v>5</v>
      </c>
      <c r="B35" s="865" t="s">
        <v>39</v>
      </c>
      <c r="C35" s="290" t="s">
        <v>191</v>
      </c>
      <c r="D35" s="346"/>
      <c r="E35" s="242"/>
      <c r="F35" s="750">
        <f>SUM(E35:E42)</f>
        <v>2410.52</v>
      </c>
      <c r="G35" s="291"/>
      <c r="H35" s="868" t="s">
        <v>436</v>
      </c>
      <c r="I35" s="869"/>
    </row>
    <row r="36" spans="1:17" x14ac:dyDescent="0.25">
      <c r="A36" s="873"/>
      <c r="B36" s="866"/>
      <c r="C36" s="294" t="s">
        <v>190</v>
      </c>
      <c r="D36" s="347">
        <v>8</v>
      </c>
      <c r="E36" s="156">
        <f>'M4'!I14</f>
        <v>1227.51</v>
      </c>
      <c r="F36" s="704"/>
      <c r="G36" s="295" t="s">
        <v>437</v>
      </c>
      <c r="H36" s="704"/>
      <c r="I36" s="870"/>
    </row>
    <row r="37" spans="1:17" x14ac:dyDescent="0.25">
      <c r="A37" s="873"/>
      <c r="B37" s="866"/>
      <c r="C37" s="298" t="s">
        <v>189</v>
      </c>
      <c r="D37" s="347">
        <v>3</v>
      </c>
      <c r="E37" s="156">
        <f>'M4'!I15</f>
        <v>1183.01</v>
      </c>
      <c r="F37" s="704"/>
      <c r="G37" s="295" t="s">
        <v>438</v>
      </c>
      <c r="H37" s="704"/>
      <c r="I37" s="870"/>
    </row>
    <row r="38" spans="1:17" x14ac:dyDescent="0.25">
      <c r="A38" s="873"/>
      <c r="B38" s="866"/>
      <c r="C38" s="294" t="s">
        <v>193</v>
      </c>
      <c r="D38" s="347"/>
      <c r="E38" s="156"/>
      <c r="F38" s="704"/>
      <c r="G38" s="295"/>
      <c r="H38" s="704"/>
      <c r="I38" s="870"/>
    </row>
    <row r="39" spans="1:17" x14ac:dyDescent="0.25">
      <c r="A39" s="873"/>
      <c r="B39" s="866"/>
      <c r="C39" s="301" t="s">
        <v>282</v>
      </c>
      <c r="D39" s="348"/>
      <c r="E39" s="243"/>
      <c r="F39" s="704"/>
      <c r="G39" s="309"/>
      <c r="H39" s="704"/>
      <c r="I39" s="870"/>
    </row>
    <row r="40" spans="1:17" x14ac:dyDescent="0.25">
      <c r="A40" s="873"/>
      <c r="B40" s="866"/>
      <c r="C40" s="301" t="s">
        <v>243</v>
      </c>
      <c r="D40" s="348"/>
      <c r="E40" s="243"/>
      <c r="F40" s="704"/>
      <c r="G40" s="309"/>
      <c r="H40" s="704"/>
      <c r="I40" s="870"/>
    </row>
    <row r="41" spans="1:17" ht="15.75" thickBot="1" x14ac:dyDescent="0.3">
      <c r="A41" s="873"/>
      <c r="B41" s="866"/>
      <c r="C41" s="294" t="s">
        <v>200</v>
      </c>
      <c r="D41" s="347">
        <f>Base!O8</f>
        <v>12</v>
      </c>
      <c r="E41" s="243"/>
      <c r="F41" s="704"/>
      <c r="G41" s="309"/>
      <c r="H41" s="704"/>
      <c r="I41" s="870"/>
    </row>
    <row r="42" spans="1:17" ht="15.75" thickBot="1" x14ac:dyDescent="0.3">
      <c r="A42" s="874"/>
      <c r="B42" s="867"/>
      <c r="C42" s="302" t="s">
        <v>203</v>
      </c>
      <c r="D42" s="349">
        <f>Base!Q8</f>
        <v>47</v>
      </c>
      <c r="E42" s="247"/>
      <c r="F42" s="751"/>
      <c r="G42" s="310"/>
      <c r="H42" s="751"/>
      <c r="I42" s="871"/>
      <c r="N42" s="880" t="s">
        <v>822</v>
      </c>
      <c r="O42" s="881"/>
      <c r="P42" s="881"/>
      <c r="Q42" s="882"/>
    </row>
    <row r="43" spans="1:17" ht="15.75" thickBot="1" x14ac:dyDescent="0.3">
      <c r="A43" s="862">
        <v>6</v>
      </c>
      <c r="B43" s="865" t="s">
        <v>46</v>
      </c>
      <c r="C43" s="290" t="s">
        <v>191</v>
      </c>
      <c r="D43" s="346"/>
      <c r="E43" s="242"/>
      <c r="F43" s="750">
        <f>SUM(E43:E50)</f>
        <v>5662.74</v>
      </c>
      <c r="G43" s="291"/>
      <c r="H43" s="868" t="s">
        <v>439</v>
      </c>
      <c r="I43" s="869"/>
      <c r="N43" s="522" t="s">
        <v>819</v>
      </c>
      <c r="O43" s="523" t="s">
        <v>187</v>
      </c>
      <c r="P43" s="524" t="s">
        <v>823</v>
      </c>
      <c r="Q43" s="524" t="s">
        <v>781</v>
      </c>
    </row>
    <row r="44" spans="1:17" x14ac:dyDescent="0.25">
      <c r="A44" s="863"/>
      <c r="B44" s="866"/>
      <c r="C44" s="294" t="s">
        <v>190</v>
      </c>
      <c r="D44" s="347">
        <v>9</v>
      </c>
      <c r="E44" s="156">
        <f>'M4'!K17</f>
        <v>3139.95</v>
      </c>
      <c r="F44" s="704"/>
      <c r="G44" s="295" t="s">
        <v>440</v>
      </c>
      <c r="H44" s="704"/>
      <c r="I44" s="870"/>
      <c r="N44" s="519">
        <v>1</v>
      </c>
      <c r="O44" s="87" t="s">
        <v>32</v>
      </c>
      <c r="P44" s="242">
        <f>$F$27</f>
        <v>7422.92</v>
      </c>
      <c r="Q44" s="293">
        <f t="shared" ref="Q44:Q52" si="1">P44/1000</f>
        <v>7.4229200000000004</v>
      </c>
    </row>
    <row r="45" spans="1:17" x14ac:dyDescent="0.25">
      <c r="A45" s="863"/>
      <c r="B45" s="866"/>
      <c r="C45" s="298" t="s">
        <v>189</v>
      </c>
      <c r="D45" s="347">
        <v>5</v>
      </c>
      <c r="E45" s="156">
        <f>'M4'!K18</f>
        <v>2522.79</v>
      </c>
      <c r="F45" s="704"/>
      <c r="G45" s="295" t="s">
        <v>326</v>
      </c>
      <c r="H45" s="704"/>
      <c r="I45" s="870"/>
      <c r="N45" s="520">
        <v>2</v>
      </c>
      <c r="O45" s="24" t="s">
        <v>46</v>
      </c>
      <c r="P45" s="156">
        <f>$F$43</f>
        <v>5662.74</v>
      </c>
      <c r="Q45" s="504">
        <f t="shared" si="1"/>
        <v>5.6627399999999994</v>
      </c>
    </row>
    <row r="46" spans="1:17" x14ac:dyDescent="0.25">
      <c r="A46" s="863"/>
      <c r="B46" s="866"/>
      <c r="C46" s="294" t="s">
        <v>193</v>
      </c>
      <c r="D46" s="347"/>
      <c r="E46" s="156"/>
      <c r="F46" s="704"/>
      <c r="G46" s="295"/>
      <c r="H46" s="704"/>
      <c r="I46" s="870"/>
      <c r="N46" s="520">
        <v>3</v>
      </c>
      <c r="O46" s="24" t="s">
        <v>21</v>
      </c>
      <c r="P46" s="156">
        <f>$F$11</f>
        <v>4913.66</v>
      </c>
      <c r="Q46" s="504">
        <f t="shared" si="1"/>
        <v>4.9136600000000001</v>
      </c>
    </row>
    <row r="47" spans="1:17" x14ac:dyDescent="0.25">
      <c r="A47" s="863"/>
      <c r="B47" s="866"/>
      <c r="C47" s="301" t="s">
        <v>282</v>
      </c>
      <c r="D47" s="348"/>
      <c r="E47" s="243"/>
      <c r="F47" s="704"/>
      <c r="G47" s="309"/>
      <c r="H47" s="704"/>
      <c r="I47" s="870"/>
      <c r="N47" s="520">
        <v>4</v>
      </c>
      <c r="O47" s="24" t="s">
        <v>65</v>
      </c>
      <c r="P47" s="156">
        <f>$F$67</f>
        <v>4295.2299999999996</v>
      </c>
      <c r="Q47" s="504">
        <f t="shared" si="1"/>
        <v>4.2952299999999992</v>
      </c>
    </row>
    <row r="48" spans="1:17" x14ac:dyDescent="0.25">
      <c r="A48" s="863"/>
      <c r="B48" s="866"/>
      <c r="C48" s="301" t="s">
        <v>243</v>
      </c>
      <c r="D48" s="348"/>
      <c r="E48" s="243"/>
      <c r="F48" s="704"/>
      <c r="G48" s="309"/>
      <c r="H48" s="704"/>
      <c r="I48" s="870"/>
      <c r="N48" s="520">
        <v>5</v>
      </c>
      <c r="O48" s="24" t="s">
        <v>60</v>
      </c>
      <c r="P48" s="156">
        <f>$F$59</f>
        <v>3634.27</v>
      </c>
      <c r="Q48" s="504">
        <f t="shared" si="1"/>
        <v>3.6342699999999999</v>
      </c>
    </row>
    <row r="49" spans="1:17" x14ac:dyDescent="0.25">
      <c r="A49" s="863"/>
      <c r="B49" s="866"/>
      <c r="C49" s="294" t="s">
        <v>200</v>
      </c>
      <c r="D49" s="347">
        <f>Base!O9</f>
        <v>26</v>
      </c>
      <c r="E49" s="243"/>
      <c r="F49" s="704"/>
      <c r="G49" s="309"/>
      <c r="H49" s="704"/>
      <c r="I49" s="870"/>
      <c r="N49" s="520">
        <v>6</v>
      </c>
      <c r="O49" s="24" t="s">
        <v>53</v>
      </c>
      <c r="P49" s="156">
        <f>$F$51</f>
        <v>3459.32</v>
      </c>
      <c r="Q49" s="504">
        <f t="shared" si="1"/>
        <v>3.45932</v>
      </c>
    </row>
    <row r="50" spans="1:17" ht="15.75" thickBot="1" x14ac:dyDescent="0.3">
      <c r="A50" s="863"/>
      <c r="B50" s="867"/>
      <c r="C50" s="302" t="s">
        <v>203</v>
      </c>
      <c r="D50" s="349">
        <f>Base!Q9</f>
        <v>93</v>
      </c>
      <c r="E50" s="247"/>
      <c r="F50" s="751"/>
      <c r="G50" s="310"/>
      <c r="H50" s="751"/>
      <c r="I50" s="871"/>
      <c r="N50" s="520">
        <v>7</v>
      </c>
      <c r="O50" s="24" t="s">
        <v>26</v>
      </c>
      <c r="P50" s="156">
        <f>$F$19</f>
        <v>2599.8000000000002</v>
      </c>
      <c r="Q50" s="504">
        <f t="shared" si="1"/>
        <v>2.5998000000000001</v>
      </c>
    </row>
    <row r="51" spans="1:17" x14ac:dyDescent="0.25">
      <c r="A51" s="862">
        <v>7</v>
      </c>
      <c r="B51" s="865" t="s">
        <v>53</v>
      </c>
      <c r="C51" s="290" t="s">
        <v>191</v>
      </c>
      <c r="D51" s="346"/>
      <c r="E51" s="242"/>
      <c r="F51" s="750">
        <f>SUM(E51:E58)</f>
        <v>3459.32</v>
      </c>
      <c r="G51" s="291"/>
      <c r="H51" s="868" t="s">
        <v>441</v>
      </c>
      <c r="I51" s="869"/>
      <c r="N51" s="520">
        <v>8</v>
      </c>
      <c r="O51" s="24" t="s">
        <v>14</v>
      </c>
      <c r="P51" s="156">
        <f>$F$3</f>
        <v>2529.9700000000003</v>
      </c>
      <c r="Q51" s="504">
        <f t="shared" si="1"/>
        <v>2.5299700000000001</v>
      </c>
    </row>
    <row r="52" spans="1:17" ht="15.75" thickBot="1" x14ac:dyDescent="0.3">
      <c r="A52" s="863"/>
      <c r="B52" s="866"/>
      <c r="C52" s="294" t="s">
        <v>190</v>
      </c>
      <c r="D52" s="347">
        <v>5</v>
      </c>
      <c r="E52" s="156">
        <f>'M4'!L20</f>
        <v>1709.77</v>
      </c>
      <c r="F52" s="704"/>
      <c r="G52" s="295" t="s">
        <v>442</v>
      </c>
      <c r="H52" s="704"/>
      <c r="I52" s="870"/>
      <c r="N52" s="521">
        <v>9</v>
      </c>
      <c r="O52" s="453" t="s">
        <v>39</v>
      </c>
      <c r="P52" s="247">
        <f>$F$35</f>
        <v>2410.52</v>
      </c>
      <c r="Q52" s="506">
        <f t="shared" si="1"/>
        <v>2.41052</v>
      </c>
    </row>
    <row r="53" spans="1:17" x14ac:dyDescent="0.25">
      <c r="A53" s="863"/>
      <c r="B53" s="866"/>
      <c r="C53" s="298" t="s">
        <v>189</v>
      </c>
      <c r="D53" s="347">
        <v>8</v>
      </c>
      <c r="E53" s="156">
        <f>'M4'!L21</f>
        <v>1749.5500000000002</v>
      </c>
      <c r="F53" s="704"/>
      <c r="G53" s="295" t="s">
        <v>443</v>
      </c>
      <c r="H53" s="704"/>
      <c r="I53" s="870"/>
      <c r="P53" s="434">
        <f>SUM(P44:P52)</f>
        <v>36928.429999999993</v>
      </c>
      <c r="Q53" s="434">
        <f>SUM(Q44:Q52)</f>
        <v>36.928429999999999</v>
      </c>
    </row>
    <row r="54" spans="1:17" x14ac:dyDescent="0.25">
      <c r="A54" s="863"/>
      <c r="B54" s="866"/>
      <c r="C54" s="294" t="s">
        <v>193</v>
      </c>
      <c r="D54" s="347"/>
      <c r="E54" s="156"/>
      <c r="F54" s="704"/>
      <c r="G54" s="295"/>
      <c r="H54" s="704"/>
      <c r="I54" s="870"/>
    </row>
    <row r="55" spans="1:17" x14ac:dyDescent="0.25">
      <c r="A55" s="863"/>
      <c r="B55" s="866"/>
      <c r="C55" s="301" t="s">
        <v>282</v>
      </c>
      <c r="D55" s="348"/>
      <c r="E55" s="243"/>
      <c r="F55" s="704"/>
      <c r="G55" s="309"/>
      <c r="H55" s="704"/>
      <c r="I55" s="870"/>
    </row>
    <row r="56" spans="1:17" x14ac:dyDescent="0.25">
      <c r="A56" s="863"/>
      <c r="B56" s="866"/>
      <c r="C56" s="301" t="s">
        <v>243</v>
      </c>
      <c r="D56" s="348"/>
      <c r="E56" s="243"/>
      <c r="F56" s="704"/>
      <c r="G56" s="309"/>
      <c r="H56" s="704"/>
      <c r="I56" s="870"/>
    </row>
    <row r="57" spans="1:17" x14ac:dyDescent="0.25">
      <c r="A57" s="863"/>
      <c r="B57" s="866"/>
      <c r="C57" s="294" t="s">
        <v>200</v>
      </c>
      <c r="D57" s="347">
        <f>Base!O10</f>
        <v>19</v>
      </c>
      <c r="E57" s="243"/>
      <c r="F57" s="704"/>
      <c r="G57" s="309"/>
      <c r="H57" s="704"/>
      <c r="I57" s="870"/>
    </row>
    <row r="58" spans="1:17" ht="15.75" thickBot="1" x14ac:dyDescent="0.3">
      <c r="A58" s="863"/>
      <c r="B58" s="867"/>
      <c r="C58" s="302" t="s">
        <v>203</v>
      </c>
      <c r="D58" s="349">
        <f>Base!Q10</f>
        <v>57</v>
      </c>
      <c r="E58" s="247"/>
      <c r="F58" s="751"/>
      <c r="G58" s="310"/>
      <c r="H58" s="751"/>
      <c r="I58" s="871"/>
    </row>
    <row r="59" spans="1:17" x14ac:dyDescent="0.25">
      <c r="A59" s="862">
        <v>8</v>
      </c>
      <c r="B59" s="865" t="s">
        <v>60</v>
      </c>
      <c r="C59" s="290" t="s">
        <v>191</v>
      </c>
      <c r="D59" s="346"/>
      <c r="E59" s="242"/>
      <c r="F59" s="750">
        <f>SUM(E59:E66)</f>
        <v>3634.27</v>
      </c>
      <c r="G59" s="291"/>
      <c r="H59" s="868" t="s">
        <v>444</v>
      </c>
      <c r="I59" s="869"/>
    </row>
    <row r="60" spans="1:17" x14ac:dyDescent="0.25">
      <c r="A60" s="863"/>
      <c r="B60" s="866"/>
      <c r="C60" s="294" t="s">
        <v>190</v>
      </c>
      <c r="D60" s="347">
        <v>6</v>
      </c>
      <c r="E60" s="156">
        <f>'M4'!H23</f>
        <v>2036.09</v>
      </c>
      <c r="F60" s="704"/>
      <c r="G60" s="295" t="s">
        <v>446</v>
      </c>
      <c r="H60" s="704"/>
      <c r="I60" s="870"/>
    </row>
    <row r="61" spans="1:17" x14ac:dyDescent="0.25">
      <c r="A61" s="863"/>
      <c r="B61" s="866"/>
      <c r="C61" s="298" t="s">
        <v>189</v>
      </c>
      <c r="D61" s="347">
        <v>6</v>
      </c>
      <c r="E61" s="156">
        <f>'M4'!H24</f>
        <v>1598.18</v>
      </c>
      <c r="F61" s="704"/>
      <c r="G61" s="295" t="s">
        <v>447</v>
      </c>
      <c r="H61" s="704"/>
      <c r="I61" s="870"/>
    </row>
    <row r="62" spans="1:17" x14ac:dyDescent="0.25">
      <c r="A62" s="863"/>
      <c r="B62" s="866"/>
      <c r="C62" s="294" t="s">
        <v>193</v>
      </c>
      <c r="D62" s="347"/>
      <c r="E62" s="156"/>
      <c r="F62" s="704"/>
      <c r="G62" s="295"/>
      <c r="H62" s="704"/>
      <c r="I62" s="870"/>
    </row>
    <row r="63" spans="1:17" x14ac:dyDescent="0.25">
      <c r="A63" s="863"/>
      <c r="B63" s="866"/>
      <c r="C63" s="301" t="s">
        <v>282</v>
      </c>
      <c r="D63" s="348"/>
      <c r="E63" s="243"/>
      <c r="F63" s="704"/>
      <c r="G63" s="309"/>
      <c r="H63" s="704"/>
      <c r="I63" s="870"/>
    </row>
    <row r="64" spans="1:17" x14ac:dyDescent="0.25">
      <c r="A64" s="863"/>
      <c r="B64" s="866"/>
      <c r="C64" s="301" t="s">
        <v>243</v>
      </c>
      <c r="D64" s="348"/>
      <c r="E64" s="243"/>
      <c r="F64" s="704"/>
      <c r="G64" s="309"/>
      <c r="H64" s="704"/>
      <c r="I64" s="870"/>
    </row>
    <row r="65" spans="1:11" x14ac:dyDescent="0.25">
      <c r="A65" s="863"/>
      <c r="B65" s="866"/>
      <c r="C65" s="294" t="s">
        <v>200</v>
      </c>
      <c r="D65" s="347">
        <f>Base!O11</f>
        <v>21</v>
      </c>
      <c r="E65" s="243"/>
      <c r="F65" s="704"/>
      <c r="G65" s="309"/>
      <c r="H65" s="704"/>
      <c r="I65" s="870"/>
    </row>
    <row r="66" spans="1:11" ht="15.75" thickBot="1" x14ac:dyDescent="0.3">
      <c r="A66" s="863"/>
      <c r="B66" s="867"/>
      <c r="C66" s="302" t="s">
        <v>203</v>
      </c>
      <c r="D66" s="349">
        <f>Base!Q11</f>
        <v>77</v>
      </c>
      <c r="E66" s="247"/>
      <c r="F66" s="751"/>
      <c r="G66" s="310"/>
      <c r="H66" s="751"/>
      <c r="I66" s="871"/>
    </row>
    <row r="67" spans="1:11" x14ac:dyDescent="0.25">
      <c r="A67" s="862">
        <v>9</v>
      </c>
      <c r="B67" s="865" t="s">
        <v>65</v>
      </c>
      <c r="C67" s="290" t="s">
        <v>191</v>
      </c>
      <c r="D67" s="346"/>
      <c r="E67" s="242"/>
      <c r="F67" s="750">
        <f>SUM(E67:E74)</f>
        <v>4295.2299999999996</v>
      </c>
      <c r="G67" s="291"/>
      <c r="H67" s="868" t="s">
        <v>445</v>
      </c>
      <c r="I67" s="869"/>
      <c r="K67" s="311"/>
    </row>
    <row r="68" spans="1:11" x14ac:dyDescent="0.25">
      <c r="A68" s="863"/>
      <c r="B68" s="866"/>
      <c r="C68" s="294" t="s">
        <v>190</v>
      </c>
      <c r="D68" s="347">
        <v>6</v>
      </c>
      <c r="E68" s="156">
        <f>'M4'!I26</f>
        <v>2172.2400000000002</v>
      </c>
      <c r="F68" s="704"/>
      <c r="G68" s="295" t="s">
        <v>448</v>
      </c>
      <c r="H68" s="704"/>
      <c r="I68" s="870"/>
      <c r="K68" s="311"/>
    </row>
    <row r="69" spans="1:11" x14ac:dyDescent="0.25">
      <c r="A69" s="863"/>
      <c r="B69" s="866"/>
      <c r="C69" s="298" t="s">
        <v>189</v>
      </c>
      <c r="D69" s="347">
        <v>7</v>
      </c>
      <c r="E69" s="156">
        <f>'M4'!I27</f>
        <v>2122.9899999999998</v>
      </c>
      <c r="F69" s="704"/>
      <c r="G69" s="295" t="s">
        <v>449</v>
      </c>
      <c r="H69" s="704"/>
      <c r="I69" s="870"/>
      <c r="K69" s="311"/>
    </row>
    <row r="70" spans="1:11" x14ac:dyDescent="0.25">
      <c r="A70" s="863"/>
      <c r="B70" s="866"/>
      <c r="C70" s="294" t="s">
        <v>193</v>
      </c>
      <c r="D70" s="347"/>
      <c r="E70" s="156"/>
      <c r="F70" s="704"/>
      <c r="G70" s="295"/>
      <c r="H70" s="704"/>
      <c r="I70" s="870"/>
      <c r="K70" s="311"/>
    </row>
    <row r="71" spans="1:11" x14ac:dyDescent="0.25">
      <c r="A71" s="863"/>
      <c r="B71" s="866"/>
      <c r="C71" s="301" t="s">
        <v>282</v>
      </c>
      <c r="D71" s="348"/>
      <c r="E71" s="243"/>
      <c r="F71" s="704"/>
      <c r="G71" s="309"/>
      <c r="H71" s="704"/>
      <c r="I71" s="870"/>
      <c r="K71" s="311"/>
    </row>
    <row r="72" spans="1:11" x14ac:dyDescent="0.25">
      <c r="A72" s="863"/>
      <c r="B72" s="866"/>
      <c r="C72" s="301" t="s">
        <v>243</v>
      </c>
      <c r="D72" s="348"/>
      <c r="E72" s="243"/>
      <c r="F72" s="704"/>
      <c r="G72" s="309"/>
      <c r="H72" s="704"/>
      <c r="I72" s="870"/>
      <c r="K72" s="311"/>
    </row>
    <row r="73" spans="1:11" x14ac:dyDescent="0.25">
      <c r="A73" s="863"/>
      <c r="B73" s="866"/>
      <c r="C73" s="294" t="s">
        <v>200</v>
      </c>
      <c r="D73" s="347">
        <f>Base!O12</f>
        <v>21</v>
      </c>
      <c r="E73" s="243"/>
      <c r="F73" s="704"/>
      <c r="G73" s="309"/>
      <c r="H73" s="704"/>
      <c r="I73" s="870"/>
      <c r="K73" s="311"/>
    </row>
    <row r="74" spans="1:11" ht="15.75" thickBot="1" x14ac:dyDescent="0.3">
      <c r="A74" s="864"/>
      <c r="B74" s="867"/>
      <c r="C74" s="302" t="s">
        <v>203</v>
      </c>
      <c r="D74" s="349">
        <f>Base!Q12</f>
        <v>84</v>
      </c>
      <c r="E74" s="247"/>
      <c r="F74" s="751"/>
      <c r="G74" s="310"/>
      <c r="H74" s="751"/>
      <c r="I74" s="871"/>
    </row>
    <row r="75" spans="1:11" ht="15.75" thickBot="1" x14ac:dyDescent="0.3">
      <c r="A75" s="883" t="s">
        <v>780</v>
      </c>
      <c r="B75" s="884"/>
      <c r="C75" s="884"/>
      <c r="D75" s="884"/>
      <c r="E75" s="363">
        <f>SUM(E3:E74)</f>
        <v>36928.429999999993</v>
      </c>
      <c r="F75" s="363">
        <f>SUM(F3:F74)</f>
        <v>36928.43</v>
      </c>
      <c r="G75" s="364"/>
    </row>
    <row r="76" spans="1:11" x14ac:dyDescent="0.25">
      <c r="E76" s="752">
        <f>E75/1000</f>
        <v>36.928429999999992</v>
      </c>
      <c r="F76" s="752"/>
      <c r="G76" s="251"/>
    </row>
    <row r="77" spans="1:11" x14ac:dyDescent="0.25">
      <c r="G77" s="391"/>
    </row>
    <row r="79" spans="1:11" x14ac:dyDescent="0.25">
      <c r="G79" s="249"/>
    </row>
  </sheetData>
  <autoFilter ref="A2:L74" xr:uid="{00000000-0009-0000-0000-000007000000}"/>
  <sortState xmlns:xlrd2="http://schemas.microsoft.com/office/spreadsheetml/2017/richdata2" ref="O43:Q52">
    <sortCondition descending="1" ref="P43:P52"/>
  </sortState>
  <mergeCells count="50">
    <mergeCell ref="N1:Q1"/>
    <mergeCell ref="N42:Q42"/>
    <mergeCell ref="A75:D75"/>
    <mergeCell ref="A19:A26"/>
    <mergeCell ref="B19:B26"/>
    <mergeCell ref="H19:H26"/>
    <mergeCell ref="F43:F50"/>
    <mergeCell ref="F67:F74"/>
    <mergeCell ref="H27:H34"/>
    <mergeCell ref="K1:L1"/>
    <mergeCell ref="A11:A18"/>
    <mergeCell ref="B11:B18"/>
    <mergeCell ref="H11:H18"/>
    <mergeCell ref="I11:I18"/>
    <mergeCell ref="A1:I1"/>
    <mergeCell ref="A3:A10"/>
    <mergeCell ref="E76:F76"/>
    <mergeCell ref="F3:F10"/>
    <mergeCell ref="F11:F18"/>
    <mergeCell ref="F19:F26"/>
    <mergeCell ref="F27:F34"/>
    <mergeCell ref="F35:F42"/>
    <mergeCell ref="B3:B10"/>
    <mergeCell ref="H3:H10"/>
    <mergeCell ref="I3:I10"/>
    <mergeCell ref="I19:I26"/>
    <mergeCell ref="B27:B34"/>
    <mergeCell ref="I27:I34"/>
    <mergeCell ref="H35:H42"/>
    <mergeCell ref="I35:I42"/>
    <mergeCell ref="F51:F58"/>
    <mergeCell ref="F59:F66"/>
    <mergeCell ref="A43:A50"/>
    <mergeCell ref="B43:B50"/>
    <mergeCell ref="H43:H50"/>
    <mergeCell ref="I43:I50"/>
    <mergeCell ref="A35:A42"/>
    <mergeCell ref="B35:B42"/>
    <mergeCell ref="A67:A74"/>
    <mergeCell ref="B67:B74"/>
    <mergeCell ref="H67:H74"/>
    <mergeCell ref="I67:I74"/>
    <mergeCell ref="A51:A58"/>
    <mergeCell ref="B51:B58"/>
    <mergeCell ref="H51:H58"/>
    <mergeCell ref="I51:I58"/>
    <mergeCell ref="A59:A66"/>
    <mergeCell ref="B59:B66"/>
    <mergeCell ref="H59:H66"/>
    <mergeCell ref="I59:I66"/>
  </mergeCells>
  <hyperlinks>
    <hyperlink ref="H3" r:id="rId1" xr:uid="{00000000-0004-0000-0700-000000000000}"/>
    <hyperlink ref="H11" r:id="rId2" xr:uid="{00000000-0004-0000-0700-000001000000}"/>
    <hyperlink ref="H19" r:id="rId3" xr:uid="{00000000-0004-0000-0700-000002000000}"/>
    <hyperlink ref="H27" r:id="rId4" xr:uid="{00000000-0004-0000-0700-000003000000}"/>
    <hyperlink ref="H35" r:id="rId5" xr:uid="{00000000-0004-0000-0700-000004000000}"/>
    <hyperlink ref="H43" r:id="rId6" xr:uid="{00000000-0004-0000-0700-000005000000}"/>
    <hyperlink ref="H51" r:id="rId7" xr:uid="{00000000-0004-0000-0700-000006000000}"/>
    <hyperlink ref="H59" r:id="rId8" xr:uid="{00000000-0004-0000-0700-000007000000}"/>
    <hyperlink ref="H67" r:id="rId9" xr:uid="{00000000-0004-0000-0700-000008000000}"/>
  </hyperlinks>
  <pageMargins left="0.7" right="0.7" top="0.75" bottom="0.75" header="0.3" footer="0.3"/>
  <pageSetup orientation="portrait" horizontalDpi="300" verticalDpi="300" r:id="rId10"/>
  <drawing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topLeftCell="A13" zoomScale="90" zoomScaleNormal="90" workbookViewId="0">
      <selection activeCell="A33" sqref="A33"/>
    </sheetView>
  </sheetViews>
  <sheetFormatPr baseColWidth="10" defaultRowHeight="15" x14ac:dyDescent="0.25"/>
  <cols>
    <col min="1" max="1" width="21.7109375" style="167" bestFit="1" customWidth="1"/>
    <col min="2" max="16384" width="11.42578125" style="167"/>
  </cols>
  <sheetData>
    <row r="1" spans="1:14" x14ac:dyDescent="0.25">
      <c r="A1" s="860" t="s">
        <v>14</v>
      </c>
      <c r="B1" s="861"/>
      <c r="C1" s="861"/>
      <c r="D1" s="861"/>
      <c r="E1" s="861"/>
      <c r="F1" s="164"/>
      <c r="G1" s="429" t="s">
        <v>793</v>
      </c>
      <c r="H1" s="281" t="s">
        <v>794</v>
      </c>
    </row>
    <row r="2" spans="1:14" x14ac:dyDescent="0.25">
      <c r="A2" s="282" t="s">
        <v>766</v>
      </c>
      <c r="B2" s="158">
        <v>423.53</v>
      </c>
      <c r="C2" s="158">
        <v>268.98</v>
      </c>
      <c r="D2" s="158">
        <v>334.37</v>
      </c>
      <c r="E2" s="158">
        <v>33.450000000000003</v>
      </c>
      <c r="F2" s="158">
        <v>305.39999999999998</v>
      </c>
      <c r="G2" s="159">
        <f>SUM(B2:F2)</f>
        <v>1365.73</v>
      </c>
      <c r="H2" s="772">
        <f>SUM(G2:G3)</f>
        <v>2529.9700000000003</v>
      </c>
    </row>
    <row r="3" spans="1:14" ht="15.75" thickBot="1" x14ac:dyDescent="0.3">
      <c r="A3" s="282" t="s">
        <v>768</v>
      </c>
      <c r="B3" s="158">
        <v>317.14</v>
      </c>
      <c r="C3" s="158">
        <v>161.08000000000001</v>
      </c>
      <c r="D3" s="158">
        <v>44.53</v>
      </c>
      <c r="E3" s="158">
        <v>319.76</v>
      </c>
      <c r="F3" s="158">
        <v>321.73</v>
      </c>
      <c r="G3" s="159">
        <f>SUM(B3:F3)</f>
        <v>1164.24</v>
      </c>
      <c r="H3" s="772"/>
    </row>
    <row r="4" spans="1:14" x14ac:dyDescent="0.25">
      <c r="A4" s="284" t="s">
        <v>21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429" t="s">
        <v>793</v>
      </c>
      <c r="N4" s="281" t="s">
        <v>794</v>
      </c>
    </row>
    <row r="5" spans="1:14" x14ac:dyDescent="0.25">
      <c r="A5" s="282" t="s">
        <v>766</v>
      </c>
      <c r="B5" s="158">
        <v>614.12</v>
      </c>
      <c r="C5" s="158">
        <v>566.9</v>
      </c>
      <c r="D5" s="158">
        <v>386.17</v>
      </c>
      <c r="E5" s="158">
        <v>61.74</v>
      </c>
      <c r="F5" s="158">
        <v>84.01</v>
      </c>
      <c r="G5" s="158">
        <v>629.09</v>
      </c>
      <c r="H5" s="158"/>
      <c r="I5" s="158"/>
      <c r="J5" s="158"/>
      <c r="K5" s="158"/>
      <c r="L5" s="158"/>
      <c r="M5" s="159">
        <f>SUM(B5:L5)</f>
        <v>2342.0300000000002</v>
      </c>
      <c r="N5" s="772">
        <f>SUM(M5:M6)</f>
        <v>4913.66</v>
      </c>
    </row>
    <row r="6" spans="1:14" ht="15.75" thickBot="1" x14ac:dyDescent="0.3">
      <c r="A6" s="283" t="s">
        <v>768</v>
      </c>
      <c r="B6" s="160">
        <v>328.23</v>
      </c>
      <c r="C6" s="160">
        <v>331.71</v>
      </c>
      <c r="D6" s="160">
        <v>184.79</v>
      </c>
      <c r="E6" s="160">
        <v>187.53</v>
      </c>
      <c r="F6" s="160">
        <v>338.67</v>
      </c>
      <c r="G6" s="160">
        <v>185.14</v>
      </c>
      <c r="H6" s="160">
        <v>77.650000000000006</v>
      </c>
      <c r="I6" s="160">
        <v>185.59</v>
      </c>
      <c r="J6" s="160">
        <v>341.42</v>
      </c>
      <c r="K6" s="160">
        <v>71.239999999999995</v>
      </c>
      <c r="L6" s="160">
        <v>339.66</v>
      </c>
      <c r="M6" s="161">
        <f>SUM(B6:L6)</f>
        <v>2571.6299999999997</v>
      </c>
      <c r="N6" s="773"/>
    </row>
    <row r="7" spans="1:14" x14ac:dyDescent="0.25">
      <c r="A7" s="284" t="s">
        <v>26</v>
      </c>
      <c r="B7" s="164"/>
      <c r="C7" s="164"/>
      <c r="D7" s="164"/>
      <c r="E7" s="164"/>
      <c r="F7" s="164"/>
      <c r="G7" s="164"/>
      <c r="H7" s="164"/>
      <c r="I7" s="164"/>
      <c r="J7" s="429" t="s">
        <v>793</v>
      </c>
      <c r="K7" s="281" t="s">
        <v>794</v>
      </c>
    </row>
    <row r="8" spans="1:14" x14ac:dyDescent="0.25">
      <c r="A8" s="282" t="s">
        <v>766</v>
      </c>
      <c r="B8" s="158">
        <v>259.86</v>
      </c>
      <c r="C8" s="158">
        <v>225.91</v>
      </c>
      <c r="D8" s="158">
        <v>149.93</v>
      </c>
      <c r="E8" s="158">
        <v>117.51</v>
      </c>
      <c r="F8" s="158">
        <v>104.86</v>
      </c>
      <c r="G8" s="158"/>
      <c r="H8" s="158"/>
      <c r="I8" s="158"/>
      <c r="J8" s="159">
        <f>SUM(B8:I8)</f>
        <v>858.07</v>
      </c>
      <c r="K8" s="772">
        <f>SUM(J8:J9)</f>
        <v>2599.8000000000002</v>
      </c>
    </row>
    <row r="9" spans="1:14" ht="15.75" thickBot="1" x14ac:dyDescent="0.3">
      <c r="A9" s="282" t="s">
        <v>768</v>
      </c>
      <c r="B9" s="158">
        <v>562.71</v>
      </c>
      <c r="C9" s="158">
        <v>59.1</v>
      </c>
      <c r="D9" s="158">
        <v>58.24</v>
      </c>
      <c r="E9" s="158">
        <v>210.5</v>
      </c>
      <c r="F9" s="158">
        <v>124.47</v>
      </c>
      <c r="G9" s="158">
        <v>125.82</v>
      </c>
      <c r="H9" s="158">
        <v>52.82</v>
      </c>
      <c r="I9" s="158">
        <v>548.07000000000005</v>
      </c>
      <c r="J9" s="159">
        <f>SUM(B9:I9)</f>
        <v>1741.73</v>
      </c>
      <c r="K9" s="772"/>
    </row>
    <row r="10" spans="1:14" x14ac:dyDescent="0.25">
      <c r="A10" s="284" t="s">
        <v>32</v>
      </c>
      <c r="B10" s="164"/>
      <c r="C10" s="164"/>
      <c r="D10" s="164"/>
      <c r="E10" s="164"/>
      <c r="F10" s="164"/>
      <c r="G10" s="164"/>
      <c r="H10" s="164"/>
      <c r="I10" s="164"/>
      <c r="J10" s="164"/>
      <c r="K10" s="429" t="s">
        <v>793</v>
      </c>
      <c r="L10" s="281" t="s">
        <v>794</v>
      </c>
    </row>
    <row r="11" spans="1:14" x14ac:dyDescent="0.25">
      <c r="A11" s="282" t="s">
        <v>766</v>
      </c>
      <c r="B11" s="158">
        <v>537.52</v>
      </c>
      <c r="C11" s="158">
        <v>533.38</v>
      </c>
      <c r="D11" s="158">
        <v>87.75</v>
      </c>
      <c r="E11" s="158">
        <v>536.12</v>
      </c>
      <c r="F11" s="158">
        <v>537.29</v>
      </c>
      <c r="G11" s="158">
        <v>536.89</v>
      </c>
      <c r="H11" s="158">
        <v>544.52</v>
      </c>
      <c r="I11" s="158">
        <v>255.23</v>
      </c>
      <c r="J11" s="158">
        <v>101.14</v>
      </c>
      <c r="K11" s="159">
        <f>SUM(B11:J11)</f>
        <v>3669.8399999999997</v>
      </c>
      <c r="L11" s="772">
        <f>SUM(K11:K12)</f>
        <v>7422.92</v>
      </c>
    </row>
    <row r="12" spans="1:14" ht="15.75" thickBot="1" x14ac:dyDescent="0.3">
      <c r="A12" s="283" t="s">
        <v>768</v>
      </c>
      <c r="B12" s="160">
        <v>545.75</v>
      </c>
      <c r="C12" s="160">
        <v>65.819999999999993</v>
      </c>
      <c r="D12" s="160">
        <v>618.75</v>
      </c>
      <c r="E12" s="160">
        <v>625.61</v>
      </c>
      <c r="F12" s="160">
        <v>128.52000000000001</v>
      </c>
      <c r="G12" s="160">
        <v>588.12</v>
      </c>
      <c r="H12" s="160">
        <v>586.54</v>
      </c>
      <c r="I12" s="160">
        <v>593.97</v>
      </c>
      <c r="J12" s="160"/>
      <c r="K12" s="161">
        <f>SUM(B12:J12)</f>
        <v>3753.08</v>
      </c>
      <c r="L12" s="773"/>
    </row>
    <row r="13" spans="1:14" x14ac:dyDescent="0.25">
      <c r="A13" s="284" t="s">
        <v>39</v>
      </c>
      <c r="B13" s="164"/>
      <c r="C13" s="164"/>
      <c r="D13" s="164"/>
      <c r="E13" s="164"/>
      <c r="F13" s="164"/>
      <c r="G13" s="164"/>
      <c r="H13" s="164"/>
      <c r="I13" s="429" t="s">
        <v>793</v>
      </c>
      <c r="J13" s="281" t="s">
        <v>794</v>
      </c>
    </row>
    <row r="14" spans="1:14" x14ac:dyDescent="0.25">
      <c r="A14" s="282" t="s">
        <v>766</v>
      </c>
      <c r="B14" s="158">
        <v>204.34</v>
      </c>
      <c r="C14" s="158">
        <v>110.88</v>
      </c>
      <c r="D14" s="158">
        <v>109.9</v>
      </c>
      <c r="E14" s="158">
        <v>201.97</v>
      </c>
      <c r="F14" s="158">
        <v>201.67</v>
      </c>
      <c r="G14" s="158">
        <v>200.66</v>
      </c>
      <c r="H14" s="158">
        <v>198.09</v>
      </c>
      <c r="I14" s="159">
        <f>SUM(B14:H14)</f>
        <v>1227.51</v>
      </c>
      <c r="J14" s="772">
        <f>SUM(I14:I15)</f>
        <v>2410.52</v>
      </c>
    </row>
    <row r="15" spans="1:14" ht="15.75" thickBot="1" x14ac:dyDescent="0.3">
      <c r="A15" s="282" t="s">
        <v>768</v>
      </c>
      <c r="B15" s="158">
        <v>597.76</v>
      </c>
      <c r="C15" s="158">
        <v>585.25</v>
      </c>
      <c r="D15" s="158"/>
      <c r="E15" s="158"/>
      <c r="F15" s="158"/>
      <c r="G15" s="158"/>
      <c r="H15" s="158"/>
      <c r="I15" s="159">
        <f>SUM(B15:H15)</f>
        <v>1183.01</v>
      </c>
      <c r="J15" s="772"/>
    </row>
    <row r="16" spans="1:14" x14ac:dyDescent="0.25">
      <c r="A16" s="284" t="s">
        <v>46</v>
      </c>
      <c r="B16" s="164"/>
      <c r="C16" s="164"/>
      <c r="D16" s="164"/>
      <c r="E16" s="164"/>
      <c r="F16" s="164"/>
      <c r="G16" s="164"/>
      <c r="H16" s="164"/>
      <c r="I16" s="164"/>
      <c r="J16" s="164"/>
      <c r="K16" s="429" t="s">
        <v>793</v>
      </c>
      <c r="L16" s="281" t="s">
        <v>794</v>
      </c>
    </row>
    <row r="17" spans="1:13" x14ac:dyDescent="0.25">
      <c r="A17" s="282" t="s">
        <v>766</v>
      </c>
      <c r="B17" s="158">
        <v>369.67</v>
      </c>
      <c r="C17" s="158">
        <v>370</v>
      </c>
      <c r="D17" s="158">
        <v>258.26</v>
      </c>
      <c r="E17" s="158">
        <v>257.11</v>
      </c>
      <c r="F17" s="158">
        <v>253.39</v>
      </c>
      <c r="G17" s="158">
        <v>254.24</v>
      </c>
      <c r="H17" s="158">
        <v>258.41000000000003</v>
      </c>
      <c r="I17" s="158">
        <v>264.49</v>
      </c>
      <c r="J17" s="158">
        <v>854.38</v>
      </c>
      <c r="K17" s="159">
        <f>SUM(B17:J17)</f>
        <v>3139.95</v>
      </c>
      <c r="L17" s="772">
        <f>SUM(K17:K18)</f>
        <v>5662.74</v>
      </c>
    </row>
    <row r="18" spans="1:13" ht="15.75" thickBot="1" x14ac:dyDescent="0.3">
      <c r="A18" s="282" t="s">
        <v>768</v>
      </c>
      <c r="B18" s="158">
        <v>176.43</v>
      </c>
      <c r="C18" s="158">
        <v>761.4</v>
      </c>
      <c r="D18" s="158">
        <v>764.35</v>
      </c>
      <c r="E18" s="158">
        <v>820.61</v>
      </c>
      <c r="F18" s="158"/>
      <c r="G18" s="158"/>
      <c r="H18" s="158"/>
      <c r="I18" s="158"/>
      <c r="J18" s="158"/>
      <c r="K18" s="159">
        <f>SUM(B18:J18)</f>
        <v>2522.79</v>
      </c>
      <c r="L18" s="772"/>
    </row>
    <row r="19" spans="1:13" x14ac:dyDescent="0.25">
      <c r="A19" s="284" t="s">
        <v>53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429" t="s">
        <v>793</v>
      </c>
      <c r="M19" s="281" t="s">
        <v>794</v>
      </c>
    </row>
    <row r="20" spans="1:13" x14ac:dyDescent="0.25">
      <c r="A20" s="282" t="s">
        <v>766</v>
      </c>
      <c r="B20" s="158">
        <v>373.01</v>
      </c>
      <c r="C20" s="158">
        <v>389.67</v>
      </c>
      <c r="D20" s="158">
        <v>123.28</v>
      </c>
      <c r="E20" s="158">
        <v>402.72</v>
      </c>
      <c r="F20" s="158">
        <v>421.09</v>
      </c>
      <c r="G20" s="158"/>
      <c r="H20" s="158"/>
      <c r="I20" s="158"/>
      <c r="J20" s="158"/>
      <c r="K20" s="158"/>
      <c r="L20" s="159">
        <f>SUM(B20:K20)</f>
        <v>1709.77</v>
      </c>
      <c r="M20" s="772">
        <f>SUM(L20:L21)</f>
        <v>3459.32</v>
      </c>
    </row>
    <row r="21" spans="1:13" ht="15.75" thickBot="1" x14ac:dyDescent="0.3">
      <c r="A21" s="283" t="s">
        <v>768</v>
      </c>
      <c r="B21" s="160">
        <v>178.83</v>
      </c>
      <c r="C21" s="160">
        <v>87.31</v>
      </c>
      <c r="D21" s="160">
        <v>91.48</v>
      </c>
      <c r="E21" s="160">
        <v>172.72</v>
      </c>
      <c r="F21" s="160">
        <v>91.23</v>
      </c>
      <c r="G21" s="160">
        <v>262.64999999999998</v>
      </c>
      <c r="H21" s="160">
        <v>214.71</v>
      </c>
      <c r="I21" s="160">
        <v>192.11</v>
      </c>
      <c r="J21" s="160">
        <v>193.65</v>
      </c>
      <c r="K21" s="160">
        <v>264.86</v>
      </c>
      <c r="L21" s="161">
        <f>SUM(B21:K21)</f>
        <v>1749.5500000000002</v>
      </c>
      <c r="M21" s="773"/>
    </row>
    <row r="22" spans="1:13" x14ac:dyDescent="0.25">
      <c r="A22" s="284" t="s">
        <v>60</v>
      </c>
      <c r="B22" s="164"/>
      <c r="C22" s="164"/>
      <c r="D22" s="164"/>
      <c r="E22" s="164"/>
      <c r="F22" s="164"/>
      <c r="G22" s="164"/>
      <c r="H22" s="429" t="s">
        <v>793</v>
      </c>
      <c r="I22" s="281" t="s">
        <v>794</v>
      </c>
    </row>
    <row r="23" spans="1:13" x14ac:dyDescent="0.25">
      <c r="A23" s="282" t="s">
        <v>766</v>
      </c>
      <c r="B23" s="158">
        <v>439.13</v>
      </c>
      <c r="C23" s="158">
        <v>363.16</v>
      </c>
      <c r="D23" s="158">
        <v>466.77</v>
      </c>
      <c r="E23" s="158">
        <v>279.26</v>
      </c>
      <c r="F23" s="158">
        <v>487.77</v>
      </c>
      <c r="G23" s="158"/>
      <c r="H23" s="159">
        <f>SUM(B23:G23)</f>
        <v>2036.09</v>
      </c>
      <c r="I23" s="772">
        <f>SUM(H23:H24)</f>
        <v>3634.27</v>
      </c>
    </row>
    <row r="24" spans="1:13" ht="15.75" thickBot="1" x14ac:dyDescent="0.3">
      <c r="A24" s="282" t="s">
        <v>768</v>
      </c>
      <c r="B24" s="158">
        <v>300.67</v>
      </c>
      <c r="C24" s="158">
        <v>303.22000000000003</v>
      </c>
      <c r="D24" s="158">
        <v>307.51</v>
      </c>
      <c r="E24" s="158">
        <v>59.81</v>
      </c>
      <c r="F24" s="158">
        <v>312.74</v>
      </c>
      <c r="G24" s="158">
        <v>314.23</v>
      </c>
      <c r="H24" s="159">
        <f>SUM(B24:G24)</f>
        <v>1598.18</v>
      </c>
      <c r="I24" s="772"/>
    </row>
    <row r="25" spans="1:13" x14ac:dyDescent="0.25">
      <c r="A25" s="284" t="s">
        <v>65</v>
      </c>
      <c r="B25" s="164"/>
      <c r="C25" s="164"/>
      <c r="D25" s="164"/>
      <c r="E25" s="164"/>
      <c r="F25" s="164"/>
      <c r="G25" s="164"/>
      <c r="H25" s="164"/>
      <c r="I25" s="429" t="s">
        <v>793</v>
      </c>
      <c r="J25" s="281" t="s">
        <v>794</v>
      </c>
    </row>
    <row r="26" spans="1:13" x14ac:dyDescent="0.25">
      <c r="A26" s="282" t="s">
        <v>766</v>
      </c>
      <c r="B26" s="158">
        <v>505.34</v>
      </c>
      <c r="C26" s="158">
        <v>57.91</v>
      </c>
      <c r="D26" s="158">
        <v>518.58000000000004</v>
      </c>
      <c r="E26" s="158">
        <v>525.09</v>
      </c>
      <c r="F26" s="158">
        <v>565.32000000000005</v>
      </c>
      <c r="G26" s="158"/>
      <c r="H26" s="158"/>
      <c r="I26" s="159">
        <f>SUM(B26:H26)</f>
        <v>2172.2400000000002</v>
      </c>
      <c r="J26" s="772">
        <f>SUM(I26:I27)</f>
        <v>4295.2299999999996</v>
      </c>
    </row>
    <row r="27" spans="1:13" ht="15.75" thickBot="1" x14ac:dyDescent="0.3">
      <c r="A27" s="283" t="s">
        <v>768</v>
      </c>
      <c r="B27" s="160">
        <v>432.93</v>
      </c>
      <c r="C27" s="160">
        <v>434.33</v>
      </c>
      <c r="D27" s="160">
        <v>412.27</v>
      </c>
      <c r="E27" s="160">
        <v>59.47</v>
      </c>
      <c r="F27" s="160">
        <v>365.6</v>
      </c>
      <c r="G27" s="160">
        <v>79.55</v>
      </c>
      <c r="H27" s="160">
        <v>338.84</v>
      </c>
      <c r="I27" s="161">
        <f>SUM(B27:H27)</f>
        <v>2122.9899999999998</v>
      </c>
      <c r="J27" s="773"/>
    </row>
    <row r="28" spans="1:13" x14ac:dyDescent="0.25">
      <c r="A28" s="275" t="s">
        <v>798</v>
      </c>
      <c r="B28" s="178" t="s">
        <v>777</v>
      </c>
      <c r="C28" s="178" t="s">
        <v>781</v>
      </c>
    </row>
    <row r="29" spans="1:13" x14ac:dyDescent="0.25">
      <c r="A29" s="277"/>
      <c r="B29" s="155">
        <f>SUM(H2,N5,K8,L11,J14,L17,M20,I23,J26)</f>
        <v>36928.43</v>
      </c>
      <c r="C29" s="155">
        <f>B29/1000</f>
        <v>36.928429999999999</v>
      </c>
    </row>
  </sheetData>
  <mergeCells count="10">
    <mergeCell ref="N5:N6"/>
    <mergeCell ref="K8:K9"/>
    <mergeCell ref="L11:L12"/>
    <mergeCell ref="J14:J15"/>
    <mergeCell ref="L17:L18"/>
    <mergeCell ref="M20:M21"/>
    <mergeCell ref="I23:I24"/>
    <mergeCell ref="J26:J27"/>
    <mergeCell ref="A1:E1"/>
    <mergeCell ref="H2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Base</vt:lpstr>
      <vt:lpstr>Comuna1</vt:lpstr>
      <vt:lpstr>M1</vt:lpstr>
      <vt:lpstr>Comuna2</vt:lpstr>
      <vt:lpstr>M2</vt:lpstr>
      <vt:lpstr>Comuna3</vt:lpstr>
      <vt:lpstr>M3</vt:lpstr>
      <vt:lpstr>Comuna4</vt:lpstr>
      <vt:lpstr>M4</vt:lpstr>
      <vt:lpstr>Comuna5</vt:lpstr>
      <vt:lpstr>M5</vt:lpstr>
      <vt:lpstr>Comuna6</vt:lpstr>
      <vt:lpstr>M6</vt:lpstr>
      <vt:lpstr>Comuna7</vt:lpstr>
      <vt:lpstr>M7</vt:lpstr>
      <vt:lpstr>VIA 28-42-1</vt:lpstr>
      <vt:lpstr>CONSOLIDADOS</vt:lpstr>
      <vt:lpstr>Hoja1</vt:lpstr>
      <vt:lpstr>SUMIDEROS EN VIAS PALMIRA 2021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Portillo, Ana Marcela</dc:creator>
  <cp:keywords/>
  <dc:description/>
  <cp:lastModifiedBy>jeff peace</cp:lastModifiedBy>
  <cp:revision/>
  <cp:lastPrinted>2020-07-11T21:01:34Z</cp:lastPrinted>
  <dcterms:created xsi:type="dcterms:W3CDTF">2020-03-17T13:42:21Z</dcterms:created>
  <dcterms:modified xsi:type="dcterms:W3CDTF">2022-06-08T15:31:07Z</dcterms:modified>
  <cp:category/>
  <cp:contentStatus/>
</cp:coreProperties>
</file>